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TH-Sameign\Garðyrkjustjóri\EXCEL\Opin svæði\Sláttur\Sláttur 2022\"/>
    </mc:Choice>
  </mc:AlternateContent>
  <xr:revisionPtr revIDLastSave="0" documentId="13_ncr:1_{A902BB36-41A3-4667-B150-9C9D3FCE359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Útboðsgögn" sheetId="1" r:id="rId1"/>
    <sheet name="g_area" sheetId="5" r:id="rId2"/>
  </sheets>
  <definedNames>
    <definedName name="_xlnm._FilterDatabase" localSheetId="0" hidden="1">Útboðsgögn!#REF!</definedName>
    <definedName name="_xlnm.Print_Area" localSheetId="1">g_area!$A$1:$B$220</definedName>
    <definedName name="_xlnm.Print_Area" localSheetId="0">Útboðsgögn!$A$1:$T$174</definedName>
    <definedName name="_xlnm.Print_Titles" localSheetId="0">Útboðsgögn!$1:$7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6" i="1" l="1"/>
  <c r="E14" i="1" l="1"/>
  <c r="E150" i="1" l="1"/>
  <c r="E81" i="1" l="1"/>
  <c r="E123" i="1"/>
  <c r="E147" i="1"/>
  <c r="E148" i="1"/>
  <c r="E22" i="1" l="1"/>
  <c r="E12" i="1"/>
  <c r="E13" i="1"/>
  <c r="E135" i="1" l="1"/>
  <c r="E134" i="1"/>
  <c r="E159" i="1"/>
  <c r="E96" i="1"/>
  <c r="E86" i="1"/>
  <c r="E136" i="1" l="1"/>
  <c r="E160" i="1"/>
  <c r="F163" i="1"/>
  <c r="F100" i="1"/>
  <c r="E97" i="1"/>
  <c r="F139" i="1"/>
  <c r="E124" i="1" l="1"/>
  <c r="E34" i="1"/>
  <c r="E35" i="1"/>
  <c r="E43" i="1"/>
  <c r="E17" i="1" l="1"/>
  <c r="E68" i="1"/>
  <c r="E85" i="1"/>
  <c r="E84" i="1"/>
  <c r="E125" i="1"/>
  <c r="E110" i="1"/>
  <c r="E111" i="1"/>
  <c r="E36" i="1"/>
  <c r="E44" i="1"/>
  <c r="E109" i="1" l="1"/>
  <c r="E146" i="1"/>
  <c r="E149" i="1"/>
  <c r="E113" i="1"/>
  <c r="E114" i="1"/>
  <c r="E115" i="1"/>
  <c r="E117" i="1"/>
  <c r="E118" i="1"/>
  <c r="E119" i="1"/>
  <c r="E120" i="1"/>
  <c r="E121" i="1"/>
  <c r="E122" i="1"/>
  <c r="E79" i="1"/>
  <c r="E80" i="1"/>
  <c r="E82" i="1"/>
  <c r="E8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37" i="1"/>
  <c r="E38" i="1"/>
  <c r="E39" i="1"/>
  <c r="E40" i="1"/>
  <c r="E41" i="1"/>
  <c r="E42" i="1"/>
  <c r="E15" i="1"/>
  <c r="E16" i="1"/>
  <c r="E18" i="1"/>
  <c r="E19" i="1"/>
  <c r="E20" i="1"/>
  <c r="E21" i="1"/>
  <c r="F26" i="1" s="1"/>
  <c r="E23" i="1"/>
  <c r="E145" i="1"/>
  <c r="E112" i="1"/>
  <c r="E78" i="1"/>
  <c r="E53" i="1"/>
  <c r="F154" i="1" l="1"/>
  <c r="F48" i="1"/>
  <c r="F90" i="1"/>
  <c r="F27" i="1"/>
  <c r="E24" i="1"/>
  <c r="F129" i="1"/>
  <c r="E126" i="1"/>
  <c r="E69" i="1"/>
  <c r="B170" i="1"/>
  <c r="E151" i="1"/>
  <c r="E87" i="1"/>
  <c r="E45" i="1"/>
  <c r="F72" i="1"/>
  <c r="E169" i="1" l="1"/>
  <c r="B171" i="1"/>
  <c r="E173" i="1" s="1"/>
  <c r="E172" i="1"/>
  <c r="E174" i="1" l="1"/>
</calcChain>
</file>

<file path=xl/sharedStrings.xml><?xml version="1.0" encoding="utf-8"?>
<sst xmlns="http://schemas.openxmlformats.org/spreadsheetml/2006/main" count="433" uniqueCount="190">
  <si>
    <t>Nr</t>
  </si>
  <si>
    <r>
      <t>Stærð í m</t>
    </r>
    <r>
      <rPr>
        <vertAlign val="superscript"/>
        <sz val="10"/>
        <rFont val="Arial"/>
        <family val="2"/>
      </rPr>
      <t>2</t>
    </r>
  </si>
  <si>
    <t>I</t>
  </si>
  <si>
    <t>II</t>
  </si>
  <si>
    <t>svæðis</t>
  </si>
  <si>
    <t>Staðsetning svæðis</t>
  </si>
  <si>
    <t>x</t>
  </si>
  <si>
    <t>Móaflatarstallar að læk</t>
  </si>
  <si>
    <t>1 06</t>
  </si>
  <si>
    <t>1 07</t>
  </si>
  <si>
    <t>1 11</t>
  </si>
  <si>
    <t>1 12</t>
  </si>
  <si>
    <t>1 13</t>
  </si>
  <si>
    <t>1 14</t>
  </si>
  <si>
    <t>1 16</t>
  </si>
  <si>
    <t>Eyjar Hegra- Tjalda- Blika- Æða- og Mávanesi</t>
  </si>
  <si>
    <t>Arnarnesvegur eyjar</t>
  </si>
  <si>
    <t>Eyjar Lunda- Þrasta- og Haukanesi</t>
  </si>
  <si>
    <t>Haukanes leiksvæði við spennistöð</t>
  </si>
  <si>
    <t>Opið svæði við Súlunes trjáreitur</t>
  </si>
  <si>
    <t>Opið svæði í enda Tjaldaness</t>
  </si>
  <si>
    <t>7 02</t>
  </si>
  <si>
    <t>7 07</t>
  </si>
  <si>
    <t>7 08</t>
  </si>
  <si>
    <t>7 09</t>
  </si>
  <si>
    <t>7 10</t>
  </si>
  <si>
    <t>7 12</t>
  </si>
  <si>
    <t>7 13</t>
  </si>
  <si>
    <t>Móaflatarþríhyrningur við trjáreiti</t>
  </si>
  <si>
    <t>Eyjar Efri Flötum ( ofan Brúarflatar )</t>
  </si>
  <si>
    <t>Eyjar Neðri Flötum</t>
  </si>
  <si>
    <t>Eyjar Súlu- Kríu- Teistu- og Þernunesi</t>
  </si>
  <si>
    <t>Sláttu stig</t>
  </si>
  <si>
    <t>Sláttustig</t>
  </si>
  <si>
    <t>8 01</t>
  </si>
  <si>
    <t>8 02</t>
  </si>
  <si>
    <t>8 04</t>
  </si>
  <si>
    <t>8 05</t>
  </si>
  <si>
    <t>8 06</t>
  </si>
  <si>
    <t>8 07</t>
  </si>
  <si>
    <t>8 08</t>
  </si>
  <si>
    <t>8 09</t>
  </si>
  <si>
    <t>8 10</t>
  </si>
  <si>
    <t>8 13</t>
  </si>
  <si>
    <t>8 14</t>
  </si>
  <si>
    <t>8 15</t>
  </si>
  <si>
    <t>8 16</t>
  </si>
  <si>
    <t>8 17</t>
  </si>
  <si>
    <t>9 01</t>
  </si>
  <si>
    <t>9 04</t>
  </si>
  <si>
    <t>9 05</t>
  </si>
  <si>
    <t>Ásabraut eyjar</t>
  </si>
  <si>
    <t>12 05</t>
  </si>
  <si>
    <t>12 06</t>
  </si>
  <si>
    <t>12 07</t>
  </si>
  <si>
    <t>12 08</t>
  </si>
  <si>
    <t>12 10</t>
  </si>
  <si>
    <t>9 08</t>
  </si>
  <si>
    <t>9 11</t>
  </si>
  <si>
    <t>Skeiðarás - eyjar</t>
  </si>
  <si>
    <t>Stórás - eyjar</t>
  </si>
  <si>
    <t>Marargrund - eyjar</t>
  </si>
  <si>
    <t>Lyngás - eyjar</t>
  </si>
  <si>
    <t>12 11</t>
  </si>
  <si>
    <t>12 13</t>
  </si>
  <si>
    <t>12 15</t>
  </si>
  <si>
    <t>12 16</t>
  </si>
  <si>
    <t>12 18</t>
  </si>
  <si>
    <t>Lækjarás - eyjar</t>
  </si>
  <si>
    <t>Njarðargrund - eyjar</t>
  </si>
  <si>
    <t>Ægisgrund - eyjar</t>
  </si>
  <si>
    <t>16 01</t>
  </si>
  <si>
    <t>16 02</t>
  </si>
  <si>
    <t>16 08</t>
  </si>
  <si>
    <t>9 14</t>
  </si>
  <si>
    <t>2.   Á 3 vikna fresti</t>
  </si>
  <si>
    <t>Eyjar Arnarás + op.sv.,  Asparás, Bergás og Birkiás</t>
  </si>
  <si>
    <t>Drafnarás eyjar - op.sv. Grjótás</t>
  </si>
  <si>
    <t>Hlíðarás - eyjar</t>
  </si>
  <si>
    <t>Stórás/Breiðás/Laufás - eyjar og op.sv.að göngubrú Hfv.</t>
  </si>
  <si>
    <t>Melás-Borgás - manir og umhverfi milli Ásabr.og Hfv.</t>
  </si>
  <si>
    <t>Opið svæði Ásabr.-Melás kantur (ofan Safnaðarheimilis)</t>
  </si>
  <si>
    <t>Umhverfi innstíga Ásum + leiksvæði Bergás</t>
  </si>
  <si>
    <t>Bjarkarás - eyjar og umhverfi</t>
  </si>
  <si>
    <t>Brekkuás,eyjar/Brúnás - opið svæði að Ásabraut</t>
  </si>
  <si>
    <t>Kantur meðfr. lóðum Melás 12 og Breiðás 11</t>
  </si>
  <si>
    <t>Opið svæði milli Mörk/ Hella - að biðskýli Hafnafj.v.</t>
  </si>
  <si>
    <t>Opið svæði milli Bólstaðar og Hafnarfj.v.</t>
  </si>
  <si>
    <t>Opið svæði Ásabr-, Vífv.að lóðum Lyngás</t>
  </si>
  <si>
    <t>Sjálandsskóli - að undirgöngum Víf.vegi</t>
  </si>
  <si>
    <t>Vesturbrú - eyjar</t>
  </si>
  <si>
    <t>8 18</t>
  </si>
  <si>
    <t>Kantur milli Bjarkarás og Birkiás, sunnan megin</t>
  </si>
  <si>
    <r>
      <t>m</t>
    </r>
    <r>
      <rPr>
        <b/>
        <vertAlign val="superscript"/>
        <sz val="18"/>
        <rFont val="Arial"/>
        <family val="2"/>
      </rPr>
      <t>2</t>
    </r>
  </si>
  <si>
    <t>Sláttustig I</t>
  </si>
  <si>
    <t>Sláttustig II</t>
  </si>
  <si>
    <t>Milli Vífilsstaðavegar - Hafnarfj.vegar og Álftanesvegar</t>
  </si>
  <si>
    <t xml:space="preserve">Seljuás og botnlangar (Skrúð-Ögurása) - eyjar </t>
  </si>
  <si>
    <t>Viku númer</t>
  </si>
  <si>
    <t>1.   Á 2 vikna fresti</t>
  </si>
  <si>
    <t>Sláttustig 1</t>
  </si>
  <si>
    <t>Sláttustig 2</t>
  </si>
  <si>
    <t>Vífilsstaðavegur - eyjar að Ásum</t>
  </si>
  <si>
    <t>Furuás op.sv., leiksv. að Hraunh.br.- Ásbr.</t>
  </si>
  <si>
    <t>Að Hafnarfjarðarvegi</t>
  </si>
  <si>
    <t>Samtals 7 skipti</t>
  </si>
  <si>
    <t>Samtals 5 skipti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</si>
  <si>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</si>
  <si>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b/>
        <vertAlign val="superscript"/>
        <sz val="12"/>
        <rFont val="Arial"/>
        <family val="2"/>
      </rPr>
      <t>2</t>
    </r>
  </si>
  <si>
    <t>Reykjanesbraut, Vífilsstaðaveg, Hafnarfjarðarveg, lækur</t>
  </si>
  <si>
    <t>Flataskóli að velli og læk meðfr. lóðum Flötum</t>
  </si>
  <si>
    <t>Garðaskóli að Vifilsstaðavegi og Ásgarði</t>
  </si>
  <si>
    <t>Umhverfi Aktutaktu og skiptistöðvar (Ásgarður - Hfv.)</t>
  </si>
  <si>
    <t>Hafnarfjarðarvegur - lækur að hrauni og bæjarmörkum</t>
  </si>
  <si>
    <t>Lækjarfit opið svæði að Hafnarfjarðarvegi (báðu megin )</t>
  </si>
  <si>
    <t>Langafit/Lækjarfit eyjar</t>
  </si>
  <si>
    <t>Opið svæði við göngubrú yfir Hafnarfjarðarveg</t>
  </si>
  <si>
    <t>Lynghólar/Hraunhólar - eyjar</t>
  </si>
  <si>
    <t>Lækjarfit/Garðafit - opið svæði móts við læk meðfr.lóðum</t>
  </si>
  <si>
    <t>Garðafit/Túnfit  - eyjar</t>
  </si>
  <si>
    <t>SAMTALS:</t>
  </si>
  <si>
    <t>Grundir</t>
  </si>
  <si>
    <t>12 01</t>
  </si>
  <si>
    <t>12 02</t>
  </si>
  <si>
    <t>Vífilsstaðavegur - eyjar meðfram og manir</t>
  </si>
  <si>
    <t>Sjávargrund/Olís(vestur-norður) - opin svæði</t>
  </si>
  <si>
    <t>Arnarnes</t>
  </si>
  <si>
    <t>7 06</t>
  </si>
  <si>
    <t>7 15</t>
  </si>
  <si>
    <t>8 19</t>
  </si>
  <si>
    <t>9 12</t>
  </si>
  <si>
    <t>9 13</t>
  </si>
  <si>
    <t>12 25</t>
  </si>
  <si>
    <t>12 04</t>
  </si>
  <si>
    <t>1 09</t>
  </si>
  <si>
    <t>Þernunes 2 - Súlunes 19, opið svæði á milli</t>
  </si>
  <si>
    <t>Opið svæði við enda Arnarnesvegar</t>
  </si>
  <si>
    <r>
      <t xml:space="preserve">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Sláttustig I (7 skipti)</t>
    </r>
  </si>
  <si>
    <r>
      <t>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Sláttustig II (5 skipti)</t>
    </r>
  </si>
  <si>
    <t>16 09</t>
  </si>
  <si>
    <t>Hjúkrunarheimilið Ísafold</t>
  </si>
  <si>
    <t>Leiksvæði/opið svæði að lóðum Ægisgrund</t>
  </si>
  <si>
    <t>Marargrund 13 og Ægisgrund 14, meðfram lóðum</t>
  </si>
  <si>
    <t>Garðafit- opið sv. Sunnan megin að Lynghólum að stíg</t>
  </si>
  <si>
    <t>Garðafit opið svæði að lóðum Hraunholtsvegar/Túnfitjar</t>
  </si>
  <si>
    <t>Kantur við Hraunholtsbraut að Gálgahrauni</t>
  </si>
  <si>
    <t>Smára - Lindarflatar leiksvæði</t>
  </si>
  <si>
    <t>Flatahverfi og Ásgarður</t>
  </si>
  <si>
    <t>7 14</t>
  </si>
  <si>
    <t>Sjáland</t>
  </si>
  <si>
    <t>Fitjar og Hólar</t>
  </si>
  <si>
    <t>Ásar</t>
  </si>
  <si>
    <t>12 21</t>
  </si>
  <si>
    <t>7 01</t>
  </si>
  <si>
    <t>Ránargrund umhverfi að Sjálandsskóla</t>
  </si>
  <si>
    <t>Umhv. dælustöðvar og stígs sunnan Arnarneslækjar</t>
  </si>
  <si>
    <t>Umhverfi Hegranesmanar</t>
  </si>
  <si>
    <t>14 02</t>
  </si>
  <si>
    <t>14 01</t>
  </si>
  <si>
    <t>10 01</t>
  </si>
  <si>
    <t>19 09</t>
  </si>
  <si>
    <t>Hleinar</t>
  </si>
  <si>
    <t>Boðahlein</t>
  </si>
  <si>
    <t>Naustahlein</t>
  </si>
  <si>
    <t>Prýðar</t>
  </si>
  <si>
    <t>Prýðar ALLT</t>
  </si>
  <si>
    <t>Iðnaðarhverfi Molduhrauni</t>
  </si>
  <si>
    <t>Eyjar Suður-, Mið-, Austur- og Litlahrauni</t>
  </si>
  <si>
    <t>ÚTBOÐ</t>
  </si>
  <si>
    <t>1 20</t>
  </si>
  <si>
    <t>1 04</t>
  </si>
  <si>
    <t>1 03</t>
  </si>
  <si>
    <t>Lækjarsvæði að íþróttavelli og við Fimleikahús Ásgarði</t>
  </si>
  <si>
    <t>Skíðabrekkusvæði</t>
  </si>
  <si>
    <t>Skíðabrekkusvæði neðra að læk og að lóð Sunnuflöt 48</t>
  </si>
  <si>
    <t>SAMTALS GRASSLÁTTUR Í ÚTBOÐI SVÆÐI 2</t>
  </si>
  <si>
    <t>Svæði meðfram Vífilst.vegi ofan Sjálandshverfis</t>
  </si>
  <si>
    <t>16 03</t>
  </si>
  <si>
    <t>16 04</t>
  </si>
  <si>
    <t>9 07</t>
  </si>
  <si>
    <t>12 19</t>
  </si>
  <si>
    <t>Hraunhólar 20-26 (að Bæjargarði)</t>
  </si>
  <si>
    <t>Mön vestan Hfv.neðan Laufás</t>
  </si>
  <si>
    <t>Opið svæði milli  Löngulínu/Strikið-(bak við Jónshús)</t>
  </si>
  <si>
    <t>Opið svæði milli Ylstrandar og leikskóla að lóð Strandvegar</t>
  </si>
  <si>
    <t>1 05</t>
  </si>
  <si>
    <t>Vífilsstaðalækur meðfram lóðum við Sunnuflöt</t>
  </si>
  <si>
    <t>12 09</t>
  </si>
  <si>
    <t>Unnargrund - göngustígar milli húsa</t>
  </si>
  <si>
    <t>Umhirðuplan grassvæða í Garðabæ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</si>
</sst>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&quot; m2&quot;"/>
  </numFmts>
  <fonts count="15" x14ac:knownFonts="1">
    <font>
      <sz val="10"/>
      <name val="Arial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57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vertAlign val="superscript"/>
      <sz val="18"/>
      <name val="Arial"/>
      <family val="2"/>
    </font>
    <font>
      <sz val="10"/>
      <color rgb="FFC00000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4" fillId="0" borderId="9" xfId="0" applyNumberFormat="1" applyFont="1" applyBorder="1"/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0" fillId="0" borderId="15" xfId="0" applyBorder="1"/>
    <xf numFmtId="0" fontId="4" fillId="0" borderId="15" xfId="0" applyFont="1" applyBorder="1"/>
    <xf numFmtId="0" fontId="7" fillId="0" borderId="0" xfId="0" applyFont="1" applyAlignment="1">
      <alignment horizontal="center"/>
    </xf>
    <xf numFmtId="0" fontId="4" fillId="0" borderId="18" xfId="0" applyFont="1" applyBorder="1"/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4" fillId="0" borderId="14" xfId="0" applyFont="1" applyBorder="1" applyAlignment="1"/>
    <xf numFmtId="0" fontId="4" fillId="0" borderId="5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27" xfId="0" applyFont="1" applyBorder="1" applyAlignment="1">
      <alignment horizontal="right"/>
    </xf>
    <xf numFmtId="0" fontId="4" fillId="0" borderId="33" xfId="0" applyNumberFormat="1" applyFont="1" applyBorder="1"/>
    <xf numFmtId="0" fontId="4" fillId="0" borderId="34" xfId="0" applyFont="1" applyBorder="1"/>
    <xf numFmtId="0" fontId="4" fillId="0" borderId="35" xfId="0" applyNumberFormat="1" applyFont="1" applyBorder="1"/>
    <xf numFmtId="0" fontId="4" fillId="0" borderId="9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164" fontId="4" fillId="0" borderId="0" xfId="0" applyNumberFormat="1" applyFont="1" applyBorder="1"/>
    <xf numFmtId="0" fontId="0" fillId="0" borderId="0" xfId="0" applyBorder="1"/>
    <xf numFmtId="0" fontId="4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2" fillId="0" borderId="0" xfId="1" applyFont="1" applyBorder="1"/>
    <xf numFmtId="3" fontId="3" fillId="0" borderId="0" xfId="0" applyNumberFormat="1" applyFont="1" applyBorder="1" applyAlignment="1">
      <alignment horizontal="right"/>
    </xf>
    <xf numFmtId="0" fontId="0" fillId="0" borderId="15" xfId="0" applyBorder="1"/>
    <xf numFmtId="0" fontId="4" fillId="0" borderId="9" xfId="0" applyFont="1" applyBorder="1" applyAlignment="1">
      <alignment horizontal="right"/>
    </xf>
    <xf numFmtId="0" fontId="4" fillId="0" borderId="18" xfId="0" applyFont="1" applyBorder="1"/>
    <xf numFmtId="0" fontId="4" fillId="0" borderId="36" xfId="0" applyFont="1" applyBorder="1" applyAlignment="1">
      <alignment horizontal="right"/>
    </xf>
    <xf numFmtId="0" fontId="4" fillId="0" borderId="16" xfId="0" applyFont="1" applyBorder="1"/>
    <xf numFmtId="0" fontId="4" fillId="0" borderId="38" xfId="0" applyFont="1" applyBorder="1" applyAlignment="1">
      <alignment horizontal="right"/>
    </xf>
    <xf numFmtId="0" fontId="4" fillId="0" borderId="40" xfId="0" applyFont="1" applyBorder="1" applyAlignment="1">
      <alignment horizontal="center"/>
    </xf>
    <xf numFmtId="0" fontId="4" fillId="0" borderId="41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37" xfId="0" applyFont="1" applyBorder="1"/>
    <xf numFmtId="0" fontId="4" fillId="0" borderId="42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8" xfId="0" applyFont="1" applyBorder="1"/>
    <xf numFmtId="0" fontId="0" fillId="0" borderId="0" xfId="0" applyBorder="1"/>
    <xf numFmtId="0" fontId="2" fillId="0" borderId="0" xfId="0" applyFont="1" applyBorder="1"/>
    <xf numFmtId="0" fontId="4" fillId="0" borderId="8" xfId="0" applyFont="1" applyBorder="1" applyAlignment="1">
      <alignment horizontal="center"/>
    </xf>
    <xf numFmtId="0" fontId="0" fillId="0" borderId="15" xfId="0" applyBorder="1"/>
    <xf numFmtId="0" fontId="4" fillId="0" borderId="18" xfId="0" applyFont="1" applyBorder="1"/>
    <xf numFmtId="3" fontId="3" fillId="0" borderId="0" xfId="0" applyNumberFormat="1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3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34" xfId="0" applyFont="1" applyBorder="1"/>
    <xf numFmtId="0" fontId="4" fillId="0" borderId="35" xfId="0" applyNumberFormat="1" applyFont="1" applyBorder="1"/>
    <xf numFmtId="0" fontId="2" fillId="0" borderId="4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0" fillId="0" borderId="0" xfId="0" applyFont="1" applyFill="1" applyBorder="1"/>
    <xf numFmtId="0" fontId="0" fillId="0" borderId="9" xfId="0" applyFont="1" applyFill="1" applyBorder="1"/>
    <xf numFmtId="0" fontId="0" fillId="0" borderId="15" xfId="0" applyFont="1" applyFill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/>
    <xf numFmtId="0" fontId="4" fillId="0" borderId="0" xfId="0" applyFont="1" applyBorder="1" applyAlignment="1">
      <alignment horizontal="right"/>
    </xf>
    <xf numFmtId="0" fontId="4" fillId="0" borderId="9" xfId="0" applyFont="1" applyBorder="1"/>
    <xf numFmtId="0" fontId="10" fillId="0" borderId="4" xfId="0" applyFont="1" applyBorder="1" applyAlignment="1">
      <alignment horizontal="center"/>
    </xf>
    <xf numFmtId="164" fontId="4" fillId="0" borderId="4" xfId="0" applyNumberFormat="1" applyFont="1" applyBorder="1"/>
    <xf numFmtId="0" fontId="4" fillId="0" borderId="0" xfId="0" applyFont="1" applyAlignment="1"/>
    <xf numFmtId="0" fontId="0" fillId="0" borderId="15" xfId="0" applyBorder="1"/>
    <xf numFmtId="0" fontId="4" fillId="0" borderId="9" xfId="0" applyFont="1" applyBorder="1" applyAlignment="1">
      <alignment horizontal="right"/>
    </xf>
    <xf numFmtId="0" fontId="0" fillId="0" borderId="15" xfId="0" applyFill="1" applyBorder="1"/>
    <xf numFmtId="0" fontId="4" fillId="0" borderId="45" xfId="0" applyFont="1" applyFill="1" applyBorder="1"/>
    <xf numFmtId="0" fontId="4" fillId="0" borderId="39" xfId="0" applyFont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/>
    <xf numFmtId="0" fontId="4" fillId="0" borderId="0" xfId="0" applyNumberFormat="1" applyFont="1"/>
    <xf numFmtId="0" fontId="0" fillId="0" borderId="0" xfId="0" applyBorder="1"/>
    <xf numFmtId="0" fontId="4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4" fillId="0" borderId="15" xfId="0" applyFont="1" applyBorder="1"/>
    <xf numFmtId="0" fontId="4" fillId="0" borderId="15" xfId="0" applyFont="1" applyFill="1" applyBorder="1"/>
    <xf numFmtId="1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/>
    <xf numFmtId="0" fontId="2" fillId="0" borderId="0" xfId="0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0" xfId="0" applyNumberFormat="1" applyFont="1" applyFill="1" applyBorder="1"/>
    <xf numFmtId="1" fontId="3" fillId="0" borderId="0" xfId="0" applyNumberFormat="1" applyFont="1" applyBorder="1" applyAlignment="1">
      <alignment horizontal="right"/>
    </xf>
    <xf numFmtId="0" fontId="4" fillId="0" borderId="18" xfId="0" applyFont="1" applyBorder="1"/>
    <xf numFmtId="0" fontId="4" fillId="0" borderId="0" xfId="0" applyFont="1" applyFill="1" applyBorder="1"/>
    <xf numFmtId="0" fontId="4" fillId="0" borderId="46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38" xfId="0" applyFont="1" applyBorder="1"/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3" fillId="0" borderId="0" xfId="0" applyFont="1" applyBorder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4" fillId="0" borderId="3" xfId="1" applyFont="1" applyBorder="1"/>
    <xf numFmtId="0" fontId="4" fillId="0" borderId="4" xfId="1" applyFont="1" applyBorder="1"/>
    <xf numFmtId="0" fontId="4" fillId="0" borderId="7" xfId="1" applyFont="1" applyBorder="1"/>
    <xf numFmtId="0" fontId="4" fillId="0" borderId="12" xfId="1" applyFont="1" applyBorder="1" applyAlignment="1">
      <alignment horizontal="center"/>
    </xf>
    <xf numFmtId="0" fontId="4" fillId="0" borderId="15" xfId="1" applyBorder="1"/>
    <xf numFmtId="0" fontId="4" fillId="0" borderId="18" xfId="1" applyFont="1" applyBorder="1"/>
    <xf numFmtId="0" fontId="4" fillId="0" borderId="3" xfId="1" applyFont="1" applyBorder="1" applyAlignment="1">
      <alignment horizontal="right"/>
    </xf>
    <xf numFmtId="0" fontId="4" fillId="0" borderId="21" xfId="1" applyFont="1" applyBorder="1" applyAlignment="1">
      <alignment horizontal="right"/>
    </xf>
    <xf numFmtId="0" fontId="4" fillId="0" borderId="22" xfId="1" applyFont="1" applyBorder="1" applyAlignment="1">
      <alignment horizontal="center"/>
    </xf>
    <xf numFmtId="0" fontId="4" fillId="0" borderId="33" xfId="1" applyNumberFormat="1" applyFont="1" applyBorder="1"/>
    <xf numFmtId="0" fontId="4" fillId="0" borderId="34" xfId="1" applyFont="1" applyBorder="1"/>
    <xf numFmtId="0" fontId="4" fillId="0" borderId="35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44" xfId="0" applyFont="1" applyBorder="1"/>
    <xf numFmtId="3" fontId="4" fillId="0" borderId="0" xfId="0" applyNumberFormat="1" applyFont="1"/>
    <xf numFmtId="0" fontId="4" fillId="0" borderId="4" xfId="1" applyBorder="1"/>
    <xf numFmtId="0" fontId="2" fillId="0" borderId="2" xfId="1" applyFont="1" applyBorder="1" applyAlignment="1">
      <alignment horizontal="center"/>
    </xf>
    <xf numFmtId="0" fontId="4" fillId="0" borderId="2" xfId="1" applyFont="1" applyBorder="1"/>
    <xf numFmtId="0" fontId="4" fillId="0" borderId="37" xfId="1" applyFont="1" applyBorder="1"/>
    <xf numFmtId="0" fontId="4" fillId="0" borderId="42" xfId="1" applyFont="1" applyBorder="1"/>
    <xf numFmtId="0" fontId="4" fillId="0" borderId="50" xfId="1" applyBorder="1"/>
    <xf numFmtId="0" fontId="4" fillId="0" borderId="22" xfId="1" applyFont="1" applyBorder="1"/>
    <xf numFmtId="0" fontId="4" fillId="0" borderId="49" xfId="1" applyFont="1" applyBorder="1"/>
    <xf numFmtId="3" fontId="3" fillId="0" borderId="0" xfId="0" applyNumberFormat="1" applyFont="1"/>
    <xf numFmtId="0" fontId="0" fillId="0" borderId="46" xfId="0" applyBorder="1"/>
    <xf numFmtId="0" fontId="4" fillId="0" borderId="46" xfId="0" applyFont="1" applyBorder="1"/>
    <xf numFmtId="0" fontId="0" fillId="0" borderId="48" xfId="0" applyBorder="1"/>
    <xf numFmtId="0" fontId="4" fillId="0" borderId="46" xfId="1" applyBorder="1"/>
    <xf numFmtId="0" fontId="4" fillId="0" borderId="21" xfId="0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46" xfId="1" applyFont="1" applyFill="1" applyBorder="1"/>
    <xf numFmtId="0" fontId="4" fillId="0" borderId="46" xfId="1" applyFont="1" applyBorder="1"/>
    <xf numFmtId="0" fontId="4" fillId="0" borderId="1" xfId="1" applyFont="1" applyFill="1" applyBorder="1"/>
    <xf numFmtId="0" fontId="4" fillId="0" borderId="1" xfId="1" applyFont="1" applyFill="1" applyBorder="1"/>
    <xf numFmtId="0" fontId="4" fillId="0" borderId="46" xfId="1" applyFont="1" applyBorder="1"/>
    <xf numFmtId="0" fontId="4" fillId="0" borderId="1" xfId="1" applyFill="1" applyBorder="1"/>
    <xf numFmtId="0" fontId="4" fillId="0" borderId="3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5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15" xfId="0" applyNumberFormat="1" applyFont="1" applyBorder="1"/>
    <xf numFmtId="0" fontId="4" fillId="0" borderId="37" xfId="0" applyFont="1" applyBorder="1"/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3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3" fontId="3" fillId="0" borderId="0" xfId="0" applyNumberFormat="1" applyFont="1" applyBorder="1" applyAlignment="1">
      <alignment horizontal="right"/>
    </xf>
    <xf numFmtId="0" fontId="4" fillId="0" borderId="15" xfId="0" applyFont="1" applyBorder="1"/>
    <xf numFmtId="0" fontId="4" fillId="0" borderId="18" xfId="0" applyFont="1" applyBorder="1"/>
    <xf numFmtId="0" fontId="4" fillId="0" borderId="46" xfId="0" applyFont="1" applyBorder="1"/>
    <xf numFmtId="0" fontId="4" fillId="0" borderId="4" xfId="0" applyFont="1" applyFill="1" applyBorder="1" applyAlignment="1">
      <alignment horizontal="center"/>
    </xf>
    <xf numFmtId="0" fontId="0" fillId="0" borderId="46" xfId="0" applyBorder="1"/>
    <xf numFmtId="0" fontId="4" fillId="0" borderId="0" xfId="0" applyFont="1" applyBorder="1" applyAlignment="1">
      <alignment horizontal="center"/>
    </xf>
    <xf numFmtId="0" fontId="4" fillId="0" borderId="1" xfId="0" applyFont="1" applyFill="1" applyBorder="1"/>
    <xf numFmtId="0" fontId="4" fillId="0" borderId="55" xfId="0" applyFont="1" applyBorder="1"/>
    <xf numFmtId="0" fontId="4" fillId="0" borderId="2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9" xfId="0" applyFont="1" applyFill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right"/>
    </xf>
    <xf numFmtId="0" fontId="4" fillId="0" borderId="57" xfId="0" applyFont="1" applyBorder="1" applyAlignment="1">
      <alignment horizontal="center"/>
    </xf>
    <xf numFmtId="0" fontId="4" fillId="0" borderId="57" xfId="0" applyFont="1" applyBorder="1"/>
    <xf numFmtId="0" fontId="4" fillId="0" borderId="11" xfId="0" applyFont="1" applyBorder="1" applyAlignment="1">
      <alignment horizontal="center"/>
    </xf>
    <xf numFmtId="0" fontId="4" fillId="0" borderId="14" xfId="0" applyFont="1" applyBorder="1"/>
    <xf numFmtId="0" fontId="4" fillId="0" borderId="9" xfId="0" applyFont="1" applyBorder="1" applyAlignment="1">
      <alignment horizontal="center"/>
    </xf>
    <xf numFmtId="0" fontId="4" fillId="0" borderId="4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5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58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60" xfId="0" applyFont="1" applyBorder="1"/>
    <xf numFmtId="0" fontId="4" fillId="0" borderId="60" xfId="0" applyNumberFormat="1" applyFont="1" applyFill="1" applyBorder="1"/>
    <xf numFmtId="0" fontId="4" fillId="0" borderId="55" xfId="0" applyFont="1" applyFill="1" applyBorder="1"/>
    <xf numFmtId="0" fontId="4" fillId="0" borderId="63" xfId="0" applyNumberFormat="1" applyFont="1" applyBorder="1"/>
    <xf numFmtId="0" fontId="4" fillId="0" borderId="61" xfId="0" applyFont="1" applyBorder="1"/>
    <xf numFmtId="0" fontId="4" fillId="0" borderId="64" xfId="0" applyFont="1" applyBorder="1" applyAlignment="1">
      <alignment horizontal="center"/>
    </xf>
    <xf numFmtId="0" fontId="0" fillId="0" borderId="1" xfId="0" applyFill="1" applyBorder="1"/>
    <xf numFmtId="0" fontId="4" fillId="0" borderId="62" xfId="0" applyNumberFormat="1" applyFont="1" applyFill="1" applyBorder="1"/>
    <xf numFmtId="0" fontId="4" fillId="0" borderId="43" xfId="0" applyFont="1" applyBorder="1" applyAlignment="1">
      <alignment horizontal="right"/>
    </xf>
    <xf numFmtId="0" fontId="4" fillId="0" borderId="47" xfId="0" applyFont="1" applyBorder="1" applyAlignment="1">
      <alignment horizontal="center"/>
    </xf>
    <xf numFmtId="0" fontId="4" fillId="0" borderId="64" xfId="0" applyFont="1" applyBorder="1"/>
    <xf numFmtId="0" fontId="4" fillId="0" borderId="54" xfId="0" applyFont="1" applyBorder="1"/>
    <xf numFmtId="0" fontId="4" fillId="0" borderId="65" xfId="0" applyFont="1" applyBorder="1"/>
    <xf numFmtId="0" fontId="4" fillId="0" borderId="66" xfId="0" applyFont="1" applyBorder="1"/>
    <xf numFmtId="4" fontId="0" fillId="0" borderId="0" xfId="0" applyNumberFormat="1"/>
    <xf numFmtId="0" fontId="4" fillId="0" borderId="68" xfId="0" applyFont="1" applyBorder="1"/>
    <xf numFmtId="0" fontId="4" fillId="0" borderId="69" xfId="0" applyFont="1" applyFill="1" applyBorder="1"/>
    <xf numFmtId="0" fontId="0" fillId="0" borderId="48" xfId="0" applyFill="1" applyBorder="1"/>
    <xf numFmtId="0" fontId="4" fillId="0" borderId="48" xfId="0" applyFont="1" applyBorder="1"/>
    <xf numFmtId="0" fontId="4" fillId="0" borderId="67" xfId="0" applyNumberFormat="1" applyFont="1" applyBorder="1"/>
    <xf numFmtId="0" fontId="4" fillId="0" borderId="55" xfId="0" applyNumberFormat="1" applyFont="1" applyBorder="1"/>
    <xf numFmtId="0" fontId="4" fillId="0" borderId="55" xfId="0" applyNumberFormat="1" applyFont="1" applyFill="1" applyBorder="1"/>
    <xf numFmtId="0" fontId="0" fillId="0" borderId="55" xfId="0" applyFill="1" applyBorder="1"/>
    <xf numFmtId="3" fontId="4" fillId="0" borderId="4" xfId="0" applyNumberFormat="1" applyFont="1" applyFill="1" applyBorder="1" applyAlignment="1">
      <alignment horizontal="right"/>
    </xf>
    <xf numFmtId="3" fontId="4" fillId="0" borderId="4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4" fillId="0" borderId="43" xfId="0" applyNumberFormat="1" applyFont="1" applyBorder="1" applyAlignment="1">
      <alignment horizontal="right"/>
    </xf>
    <xf numFmtId="3" fontId="4" fillId="0" borderId="56" xfId="0" applyNumberFormat="1" applyFont="1" applyBorder="1" applyAlignment="1">
      <alignment horizontal="right"/>
    </xf>
    <xf numFmtId="3" fontId="4" fillId="0" borderId="56" xfId="0" applyNumberFormat="1" applyFont="1" applyFill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3" fontId="8" fillId="0" borderId="0" xfId="0" applyNumberFormat="1" applyFont="1" applyBorder="1"/>
    <xf numFmtId="0" fontId="4" fillId="0" borderId="1" xfId="0" applyFont="1" applyBorder="1"/>
    <xf numFmtId="0" fontId="4" fillId="0" borderId="70" xfId="0" applyNumberFormat="1" applyFont="1" applyFill="1" applyBorder="1"/>
    <xf numFmtId="1" fontId="0" fillId="0" borderId="0" xfId="0" applyNumberFormat="1"/>
    <xf numFmtId="0" fontId="0" fillId="0" borderId="0" xfId="0" applyNumberFormat="1"/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2" xfId="1" applyFont="1" applyBorder="1" applyAlignment="1">
      <alignment horizontal="center"/>
    </xf>
    <xf numFmtId="0" fontId="4" fillId="0" borderId="53" xfId="1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9"/>
  <sheetViews>
    <sheetView showGridLines="0" tabSelected="1" topLeftCell="A145" zoomScale="140" zoomScaleNormal="140" zoomScaleSheetLayoutView="100" workbookViewId="0">
      <selection activeCell="J164" sqref="J164"/>
    </sheetView>
  </sheetViews>
  <sheetFormatPr defaultRowHeight="12.75" x14ac:dyDescent="0.2"/>
  <cols>
    <col min="1" max="1" width="8.5703125" style="14" customWidth="1"/>
    <col min="2" max="2" width="56.85546875" style="1" customWidth="1"/>
    <col min="3" max="3" width="4.28515625" style="3" customWidth="1"/>
    <col min="4" max="4" width="4.7109375" style="3" customWidth="1"/>
    <col min="5" max="5" width="21.7109375" style="15" bestFit="1" customWidth="1"/>
    <col min="6" max="6" width="13" style="3" bestFit="1" customWidth="1"/>
    <col min="7" max="20" width="3.7109375" style="1" customWidth="1"/>
    <col min="21" max="24" width="9.140625" style="1"/>
    <col min="25" max="25" width="9.140625" style="1" customWidth="1"/>
    <col min="26" max="16384" width="9.140625" style="1"/>
  </cols>
  <sheetData>
    <row r="1" spans="1:20" ht="18" x14ac:dyDescent="0.25">
      <c r="B1" s="2" t="s">
        <v>189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8" x14ac:dyDescent="0.25">
      <c r="B2" s="2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thickBo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41"/>
      <c r="B4" s="44" t="s">
        <v>32</v>
      </c>
      <c r="C4" s="45"/>
      <c r="D4" s="4"/>
      <c r="E4" s="46"/>
      <c r="F4" s="47" t="s">
        <v>98</v>
      </c>
      <c r="G4" s="48">
        <v>22</v>
      </c>
      <c r="H4" s="48">
        <v>23</v>
      </c>
      <c r="I4" s="48">
        <v>24</v>
      </c>
      <c r="J4" s="48">
        <v>25</v>
      </c>
      <c r="K4" s="48">
        <v>26</v>
      </c>
      <c r="L4" s="48">
        <v>27</v>
      </c>
      <c r="M4" s="48">
        <v>28</v>
      </c>
      <c r="N4" s="48">
        <v>29</v>
      </c>
      <c r="O4" s="48">
        <v>30</v>
      </c>
      <c r="P4" s="48">
        <v>31</v>
      </c>
      <c r="Q4" s="48">
        <v>32</v>
      </c>
      <c r="R4" s="48">
        <v>33</v>
      </c>
      <c r="S4" s="48">
        <v>34</v>
      </c>
      <c r="T4" s="49">
        <v>35</v>
      </c>
    </row>
    <row r="5" spans="1:20" x14ac:dyDescent="0.2">
      <c r="A5" s="41"/>
      <c r="B5" s="50" t="s">
        <v>99</v>
      </c>
      <c r="C5" s="45"/>
      <c r="D5" s="4"/>
      <c r="E5" s="37"/>
      <c r="F5" s="51" t="s">
        <v>100</v>
      </c>
      <c r="G5" s="52" t="s">
        <v>6</v>
      </c>
      <c r="H5" s="52"/>
      <c r="I5" s="52" t="s">
        <v>6</v>
      </c>
      <c r="J5" s="52"/>
      <c r="K5" s="52" t="s">
        <v>6</v>
      </c>
      <c r="L5" s="52"/>
      <c r="M5" s="52" t="s">
        <v>6</v>
      </c>
      <c r="N5" s="52"/>
      <c r="O5" s="59" t="s">
        <v>6</v>
      </c>
      <c r="P5" s="52"/>
      <c r="Q5" s="52"/>
      <c r="R5" s="51" t="s">
        <v>6</v>
      </c>
      <c r="S5" s="52"/>
      <c r="T5" s="53" t="s">
        <v>6</v>
      </c>
    </row>
    <row r="6" spans="1:20" ht="13.5" thickBot="1" x14ac:dyDescent="0.25">
      <c r="A6" s="41"/>
      <c r="B6" s="54" t="s">
        <v>75</v>
      </c>
      <c r="C6" s="10"/>
      <c r="D6" s="4"/>
      <c r="E6" s="37"/>
      <c r="F6" s="58" t="s">
        <v>101</v>
      </c>
      <c r="G6" s="55"/>
      <c r="H6" s="55" t="s">
        <v>6</v>
      </c>
      <c r="I6" s="56"/>
      <c r="J6" s="56"/>
      <c r="K6" s="55" t="s">
        <v>6</v>
      </c>
      <c r="L6" s="56"/>
      <c r="M6" s="56"/>
      <c r="N6" s="55" t="s">
        <v>6</v>
      </c>
      <c r="O6" s="56"/>
      <c r="P6" s="56"/>
      <c r="Q6" s="56" t="s">
        <v>6</v>
      </c>
      <c r="R6" s="56"/>
      <c r="S6" s="56"/>
      <c r="T6" s="57" t="s">
        <v>6</v>
      </c>
    </row>
    <row r="7" spans="1:20" x14ac:dyDescent="0.2">
      <c r="A7" s="41"/>
      <c r="B7" s="42"/>
      <c r="C7" s="10"/>
      <c r="D7" s="4"/>
      <c r="E7" s="43"/>
      <c r="F7" s="4"/>
      <c r="G7" s="42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4"/>
    </row>
    <row r="8" spans="1:20" x14ac:dyDescent="0.2">
      <c r="A8" s="80" t="s">
        <v>147</v>
      </c>
      <c r="C8" s="70"/>
      <c r="D8" s="70"/>
      <c r="F8" s="70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6.5" thickBot="1" x14ac:dyDescent="0.3">
      <c r="A9" s="80" t="s">
        <v>109</v>
      </c>
      <c r="C9" s="70"/>
      <c r="D9" s="70"/>
      <c r="E9" s="256" t="s">
        <v>168</v>
      </c>
      <c r="F9" s="70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s="166" customFormat="1" ht="14.25" x14ac:dyDescent="0.2">
      <c r="A10" s="266" t="s">
        <v>0</v>
      </c>
      <c r="B10" s="267" t="s">
        <v>5</v>
      </c>
      <c r="C10" s="220" t="s">
        <v>33</v>
      </c>
      <c r="D10" s="218"/>
      <c r="E10" s="87" t="s">
        <v>1</v>
      </c>
      <c r="F10" s="88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32"/>
    </row>
    <row r="11" spans="1:20" s="227" customFormat="1" x14ac:dyDescent="0.2">
      <c r="A11" s="112" t="s">
        <v>4</v>
      </c>
      <c r="B11" s="276"/>
      <c r="C11" s="268" t="s">
        <v>2</v>
      </c>
      <c r="D11" s="268" t="s">
        <v>3</v>
      </c>
      <c r="E11" s="271"/>
      <c r="F11" s="272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4"/>
      <c r="T11" s="275"/>
    </row>
    <row r="12" spans="1:20" s="227" customFormat="1" x14ac:dyDescent="0.2">
      <c r="A12" s="270" t="s">
        <v>171</v>
      </c>
      <c r="B12" s="241" t="s">
        <v>173</v>
      </c>
      <c r="C12" s="133"/>
      <c r="D12" s="133" t="s">
        <v>6</v>
      </c>
      <c r="E12" s="286">
        <f>VLOOKUP($A12,g_area!$A:$B,2,FALSE)</f>
        <v>8031</v>
      </c>
      <c r="F12" s="222"/>
      <c r="G12" s="90"/>
      <c r="H12" s="90"/>
      <c r="I12" s="90"/>
      <c r="J12" s="90"/>
      <c r="K12" s="223"/>
      <c r="L12" s="222"/>
      <c r="M12" s="222"/>
      <c r="N12" s="222"/>
      <c r="O12" s="222"/>
      <c r="P12" s="223"/>
      <c r="Q12" s="223"/>
      <c r="R12" s="223"/>
      <c r="S12" s="225"/>
      <c r="T12" s="92"/>
    </row>
    <row r="13" spans="1:20" s="227" customFormat="1" x14ac:dyDescent="0.2">
      <c r="A13" s="270" t="s">
        <v>170</v>
      </c>
      <c r="B13" s="241" t="s">
        <v>174</v>
      </c>
      <c r="C13" s="133"/>
      <c r="D13" s="133" t="s">
        <v>6</v>
      </c>
      <c r="E13" s="286">
        <f>VLOOKUP($A13,g_area!$A:$B,2,FALSE)</f>
        <v>3065</v>
      </c>
      <c r="F13" s="222"/>
      <c r="G13" s="90"/>
      <c r="H13" s="90"/>
      <c r="I13" s="90"/>
      <c r="J13" s="90"/>
      <c r="K13" s="223"/>
      <c r="L13" s="222"/>
      <c r="M13" s="222"/>
      <c r="N13" s="222"/>
      <c r="O13" s="222"/>
      <c r="P13" s="223"/>
      <c r="Q13" s="223"/>
      <c r="R13" s="223"/>
      <c r="S13" s="225"/>
      <c r="T13" s="92"/>
    </row>
    <row r="14" spans="1:20" s="227" customFormat="1" x14ac:dyDescent="0.2">
      <c r="A14" s="297" t="s">
        <v>185</v>
      </c>
      <c r="B14" s="269" t="s">
        <v>186</v>
      </c>
      <c r="C14" s="133"/>
      <c r="D14" s="133" t="s">
        <v>6</v>
      </c>
      <c r="E14" s="286">
        <f>VLOOKUP($A14,g_area!$A:$B,2,FALSE)</f>
        <v>2361.8200000000002</v>
      </c>
      <c r="F14" s="222"/>
      <c r="G14" s="90"/>
      <c r="H14" s="90"/>
      <c r="I14" s="90"/>
      <c r="J14" s="90"/>
      <c r="K14" s="223"/>
      <c r="L14" s="222"/>
      <c r="M14" s="222"/>
      <c r="N14" s="222"/>
      <c r="O14" s="222"/>
      <c r="P14" s="223"/>
      <c r="Q14" s="223"/>
      <c r="R14" s="223"/>
      <c r="S14" s="225"/>
      <c r="T14" s="92"/>
    </row>
    <row r="15" spans="1:20" x14ac:dyDescent="0.2">
      <c r="A15" s="130" t="s">
        <v>8</v>
      </c>
      <c r="B15" s="206" t="s">
        <v>7</v>
      </c>
      <c r="C15" s="156"/>
      <c r="D15" s="73" t="s">
        <v>6</v>
      </c>
      <c r="E15" s="286">
        <f>VLOOKUP($A15,g_area!$A:$B,2,FALSE)</f>
        <v>6038</v>
      </c>
      <c r="F15" s="73"/>
      <c r="G15" s="79"/>
      <c r="H15" s="79"/>
      <c r="I15" s="79"/>
      <c r="J15" s="79"/>
      <c r="K15" s="79"/>
      <c r="L15" s="79"/>
      <c r="M15" s="72"/>
      <c r="N15" s="72"/>
      <c r="O15" s="72"/>
      <c r="P15" s="72"/>
      <c r="Q15" s="72"/>
      <c r="R15" s="72"/>
      <c r="S15" s="74"/>
      <c r="T15" s="84"/>
    </row>
    <row r="16" spans="1:20" x14ac:dyDescent="0.2">
      <c r="A16" s="82" t="s">
        <v>9</v>
      </c>
      <c r="B16" s="206" t="s">
        <v>28</v>
      </c>
      <c r="C16" s="156"/>
      <c r="D16" s="73" t="s">
        <v>6</v>
      </c>
      <c r="E16" s="286">
        <f>VLOOKUP($A16,g_area!$A:$B,2,FALSE)</f>
        <v>1792</v>
      </c>
      <c r="F16" s="73"/>
      <c r="G16" s="79"/>
      <c r="H16" s="79"/>
      <c r="I16" s="79"/>
      <c r="J16" s="79"/>
      <c r="K16" s="79"/>
      <c r="L16" s="79"/>
      <c r="M16" s="72"/>
      <c r="N16" s="72"/>
      <c r="O16" s="72"/>
      <c r="P16" s="72"/>
      <c r="Q16" s="72"/>
      <c r="R16" s="72"/>
      <c r="S16" s="72"/>
      <c r="T16" s="84"/>
    </row>
    <row r="17" spans="1:20" s="166" customFormat="1" x14ac:dyDescent="0.2">
      <c r="A17" s="146" t="s">
        <v>134</v>
      </c>
      <c r="B17" s="217" t="s">
        <v>146</v>
      </c>
      <c r="C17" s="156"/>
      <c r="D17" s="156" t="s">
        <v>6</v>
      </c>
      <c r="E17" s="286">
        <f>VLOOKUP($A17,g_area!$A:$B,2,FALSE)</f>
        <v>976</v>
      </c>
      <c r="F17" s="156"/>
      <c r="G17" s="126"/>
      <c r="H17" s="126"/>
      <c r="I17" s="126"/>
      <c r="J17" s="126"/>
      <c r="K17" s="126"/>
      <c r="L17" s="126"/>
      <c r="M17" s="155"/>
      <c r="N17" s="155"/>
      <c r="O17" s="155"/>
      <c r="P17" s="155"/>
      <c r="Q17" s="155"/>
      <c r="R17" s="155"/>
      <c r="S17" s="155"/>
      <c r="T17" s="160"/>
    </row>
    <row r="18" spans="1:20" x14ac:dyDescent="0.2">
      <c r="A18" s="82" t="s">
        <v>10</v>
      </c>
      <c r="B18" s="206" t="s">
        <v>29</v>
      </c>
      <c r="C18" s="156"/>
      <c r="D18" s="73" t="s">
        <v>6</v>
      </c>
      <c r="E18" s="286">
        <f>VLOOKUP($A18,g_area!$A:$B,2,FALSE)</f>
        <v>2477</v>
      </c>
      <c r="F18" s="73"/>
      <c r="G18" s="79"/>
      <c r="H18" s="79"/>
      <c r="I18" s="79"/>
      <c r="J18" s="79"/>
      <c r="K18" s="79"/>
      <c r="L18" s="79"/>
      <c r="M18" s="72"/>
      <c r="N18" s="72"/>
      <c r="O18" s="72"/>
      <c r="P18" s="72"/>
      <c r="Q18" s="72"/>
      <c r="R18" s="72"/>
      <c r="S18" s="72"/>
      <c r="T18" s="84"/>
    </row>
    <row r="19" spans="1:20" x14ac:dyDescent="0.2">
      <c r="A19" s="82" t="s">
        <v>11</v>
      </c>
      <c r="B19" s="206" t="s">
        <v>30</v>
      </c>
      <c r="C19" s="156"/>
      <c r="D19" s="73" t="s">
        <v>6</v>
      </c>
      <c r="E19" s="286">
        <f>VLOOKUP($A19,g_area!$A:$B,2,FALSE)</f>
        <v>5327</v>
      </c>
      <c r="F19" s="73"/>
      <c r="G19" s="79"/>
      <c r="H19" s="79"/>
      <c r="I19" s="79"/>
      <c r="J19" s="79"/>
      <c r="K19" s="79"/>
      <c r="L19" s="79"/>
      <c r="M19" s="72"/>
      <c r="N19" s="72"/>
      <c r="O19" s="72"/>
      <c r="P19" s="72"/>
      <c r="Q19" s="72"/>
      <c r="R19" s="72"/>
      <c r="S19" s="72"/>
      <c r="T19" s="84"/>
    </row>
    <row r="20" spans="1:20" x14ac:dyDescent="0.2">
      <c r="A20" s="82" t="s">
        <v>12</v>
      </c>
      <c r="B20" s="207" t="s">
        <v>110</v>
      </c>
      <c r="C20" s="156"/>
      <c r="D20" s="73" t="s">
        <v>6</v>
      </c>
      <c r="E20" s="286">
        <f>VLOOKUP($A20,g_area!$A:$B,2,FALSE)</f>
        <v>7839</v>
      </c>
      <c r="F20" s="73"/>
      <c r="G20" s="79"/>
      <c r="H20" s="79"/>
      <c r="I20" s="79"/>
      <c r="J20" s="79"/>
      <c r="K20" s="79"/>
      <c r="L20" s="79"/>
      <c r="M20" s="72"/>
      <c r="N20" s="72"/>
      <c r="O20" s="72"/>
      <c r="P20" s="72"/>
      <c r="Q20" s="72"/>
      <c r="R20" s="72"/>
      <c r="S20" s="72"/>
      <c r="T20" s="84"/>
    </row>
    <row r="21" spans="1:20" x14ac:dyDescent="0.2">
      <c r="A21" s="82" t="s">
        <v>13</v>
      </c>
      <c r="B21" s="206" t="s">
        <v>111</v>
      </c>
      <c r="C21" s="156" t="s">
        <v>6</v>
      </c>
      <c r="D21" s="73"/>
      <c r="E21" s="286">
        <f>VLOOKUP($A21,g_area!$A:$B,2,FALSE)</f>
        <v>3509</v>
      </c>
      <c r="F21" s="73"/>
      <c r="G21" s="79"/>
      <c r="H21" s="79"/>
      <c r="I21" s="79"/>
      <c r="J21" s="79"/>
      <c r="K21" s="79"/>
      <c r="L21" s="79"/>
      <c r="M21" s="72"/>
      <c r="N21" s="72"/>
      <c r="O21" s="72"/>
      <c r="P21" s="72"/>
      <c r="Q21" s="72"/>
      <c r="R21" s="72"/>
      <c r="S21" s="72"/>
      <c r="T21" s="84"/>
    </row>
    <row r="22" spans="1:20" s="227" customFormat="1" x14ac:dyDescent="0.2">
      <c r="A22" s="128" t="s">
        <v>14</v>
      </c>
      <c r="B22" s="242" t="s">
        <v>112</v>
      </c>
      <c r="C22" s="230" t="s">
        <v>6</v>
      </c>
      <c r="D22" s="230"/>
      <c r="E22" s="286">
        <f>VLOOKUP($A22,g_area!$A:$B,2,FALSE)</f>
        <v>3898</v>
      </c>
      <c r="F22" s="230"/>
      <c r="G22" s="233"/>
      <c r="H22" s="233"/>
      <c r="I22" s="233"/>
      <c r="J22" s="233"/>
      <c r="K22" s="233"/>
      <c r="L22" s="233"/>
      <c r="M22" s="229"/>
      <c r="N22" s="229"/>
      <c r="O22" s="229"/>
      <c r="P22" s="229"/>
      <c r="Q22" s="229"/>
      <c r="R22" s="229"/>
      <c r="S22" s="229"/>
      <c r="T22" s="236"/>
    </row>
    <row r="23" spans="1:20" ht="13.5" thickBot="1" x14ac:dyDescent="0.25">
      <c r="A23" s="130" t="s">
        <v>169</v>
      </c>
      <c r="B23" s="269" t="s">
        <v>172</v>
      </c>
      <c r="C23" s="238"/>
      <c r="D23" s="238" t="s">
        <v>6</v>
      </c>
      <c r="E23" s="287">
        <f>VLOOKUP($A23,g_area!$A:$B,2,FALSE)</f>
        <v>1342</v>
      </c>
      <c r="F23" s="73"/>
      <c r="G23" s="79"/>
      <c r="H23" s="79"/>
      <c r="I23" s="79"/>
      <c r="J23" s="79"/>
      <c r="K23" s="79"/>
      <c r="L23" s="79"/>
      <c r="M23" s="72"/>
      <c r="N23" s="72"/>
      <c r="O23" s="72"/>
      <c r="P23" s="72"/>
      <c r="Q23" s="72"/>
      <c r="R23" s="72"/>
      <c r="S23" s="72"/>
      <c r="T23" s="84"/>
    </row>
    <row r="24" spans="1:20" ht="16.5" thickTop="1" x14ac:dyDescent="0.25">
      <c r="A24" s="77"/>
      <c r="B24" s="71"/>
      <c r="C24" s="70"/>
      <c r="D24" s="64" t="s">
        <v>120</v>
      </c>
      <c r="E24" s="288">
        <f>SUM(E12:E23)</f>
        <v>46655.82</v>
      </c>
      <c r="F24" s="70"/>
      <c r="G24" s="78"/>
      <c r="H24" s="78"/>
      <c r="I24" s="78"/>
      <c r="J24" s="78"/>
      <c r="K24" s="75"/>
      <c r="L24" s="78"/>
      <c r="M24" s="71"/>
      <c r="N24" s="71"/>
      <c r="O24" s="71"/>
      <c r="P24" s="71"/>
      <c r="Q24" s="71"/>
      <c r="R24" s="71"/>
      <c r="S24" s="71"/>
      <c r="T24" s="71"/>
    </row>
    <row r="25" spans="1:20" ht="15.75" x14ac:dyDescent="0.25">
      <c r="A25" s="77"/>
      <c r="B25" s="71"/>
      <c r="C25" s="70"/>
      <c r="D25" s="70"/>
      <c r="E25" s="81"/>
      <c r="F25" s="70"/>
      <c r="G25" s="78"/>
      <c r="H25" s="78"/>
      <c r="I25" s="78"/>
      <c r="J25" s="78"/>
      <c r="K25" s="75"/>
      <c r="L25" s="78"/>
      <c r="M25" s="71"/>
      <c r="N25" s="71"/>
      <c r="O25" s="71"/>
      <c r="P25" s="71"/>
      <c r="Q25" s="71"/>
      <c r="R25" s="71"/>
      <c r="S25" s="71"/>
      <c r="T25" s="71"/>
    </row>
    <row r="26" spans="1:20" ht="15.75" x14ac:dyDescent="0.25">
      <c r="A26" s="77"/>
      <c r="B26" s="68"/>
      <c r="C26" s="68"/>
      <c r="D26" s="195"/>
      <c r="E26" s="83" t="s">
        <v>94</v>
      </c>
      <c r="F26" s="289">
        <f>E21+E22</f>
        <v>7407</v>
      </c>
      <c r="G26" s="78"/>
      <c r="H26" s="78"/>
      <c r="I26" s="78"/>
      <c r="J26" s="78"/>
      <c r="K26" s="75"/>
      <c r="L26" s="78"/>
      <c r="M26" s="71"/>
      <c r="N26" s="71"/>
      <c r="O26" s="71"/>
      <c r="P26" s="71"/>
      <c r="Q26" s="71"/>
      <c r="R26" s="71"/>
      <c r="S26" s="71"/>
      <c r="T26" s="71"/>
    </row>
    <row r="27" spans="1:20" ht="15.75" x14ac:dyDescent="0.25">
      <c r="A27" s="77"/>
      <c r="B27" s="68"/>
      <c r="C27" s="68"/>
      <c r="D27" s="195"/>
      <c r="E27" s="85" t="s">
        <v>95</v>
      </c>
      <c r="F27" s="290">
        <f>E15+E16+E17+E18+E19+E20+E12+E13+E14+E23</f>
        <v>39248.82</v>
      </c>
      <c r="G27" s="78"/>
      <c r="H27" s="78"/>
      <c r="I27" s="78"/>
      <c r="J27" s="78"/>
      <c r="K27" s="71"/>
      <c r="L27" s="78"/>
      <c r="M27" s="75"/>
      <c r="N27" s="71"/>
      <c r="O27" s="71"/>
      <c r="P27" s="71"/>
      <c r="Q27" s="71"/>
      <c r="R27" s="71"/>
      <c r="S27" s="71"/>
      <c r="T27" s="71"/>
    </row>
    <row r="28" spans="1:20" x14ac:dyDescent="0.2">
      <c r="A28" s="41"/>
      <c r="B28" s="42"/>
      <c r="C28" s="10"/>
      <c r="D28" s="4"/>
      <c r="E28" s="43"/>
      <c r="F28" s="4"/>
      <c r="G28" s="42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4"/>
    </row>
    <row r="29" spans="1:20" x14ac:dyDescent="0.2">
      <c r="A29" s="41"/>
      <c r="B29" s="42"/>
      <c r="C29" s="10"/>
      <c r="D29" s="4"/>
      <c r="E29" s="43"/>
      <c r="F29" s="4"/>
      <c r="G29" s="42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4"/>
    </row>
    <row r="30" spans="1:20" ht="15.75" x14ac:dyDescent="0.25">
      <c r="A30" s="170" t="s">
        <v>126</v>
      </c>
      <c r="C30" s="4"/>
      <c r="D30" s="4"/>
      <c r="E30" s="33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6.5" thickBot="1" x14ac:dyDescent="0.3">
      <c r="A31" s="170" t="s">
        <v>104</v>
      </c>
      <c r="C31" s="4"/>
      <c r="D31" s="4"/>
      <c r="E31" s="256" t="s">
        <v>168</v>
      </c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s="166" customFormat="1" ht="14.25" x14ac:dyDescent="0.2">
      <c r="A32" s="282" t="s">
        <v>0</v>
      </c>
      <c r="B32" s="278" t="s">
        <v>5</v>
      </c>
      <c r="C32" s="302" t="s">
        <v>33</v>
      </c>
      <c r="D32" s="302"/>
      <c r="E32" s="87" t="s">
        <v>1</v>
      </c>
      <c r="F32" s="88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32"/>
    </row>
    <row r="33" spans="1:20" s="166" customFormat="1" ht="13.5" thickBot="1" x14ac:dyDescent="0.25">
      <c r="A33" s="283" t="s">
        <v>4</v>
      </c>
      <c r="B33" s="225"/>
      <c r="C33" s="154" t="s">
        <v>2</v>
      </c>
      <c r="D33" s="154" t="s">
        <v>3</v>
      </c>
      <c r="E33" s="104"/>
      <c r="F33" s="154"/>
      <c r="G33" s="90"/>
      <c r="H33" s="90"/>
      <c r="I33" s="90"/>
      <c r="J33" s="90"/>
      <c r="K33" s="157"/>
      <c r="L33" s="154"/>
      <c r="M33" s="154"/>
      <c r="N33" s="154"/>
      <c r="O33" s="154"/>
      <c r="P33" s="157"/>
      <c r="Q33" s="157"/>
      <c r="R33" s="157"/>
      <c r="S33" s="91"/>
      <c r="T33" s="92"/>
    </row>
    <row r="34" spans="1:20" s="166" customFormat="1" x14ac:dyDescent="0.2">
      <c r="A34" s="284" t="s">
        <v>153</v>
      </c>
      <c r="B34" s="279" t="s">
        <v>156</v>
      </c>
      <c r="C34" s="243"/>
      <c r="D34" s="243" t="s">
        <v>6</v>
      </c>
      <c r="E34" s="286">
        <f>VLOOKUP($A34,g_area!$A:$B,2,FALSE)</f>
        <v>1634</v>
      </c>
      <c r="F34" s="156"/>
      <c r="G34" s="113"/>
      <c r="H34" s="113"/>
      <c r="I34" s="113"/>
      <c r="J34" s="113"/>
      <c r="K34" s="155"/>
      <c r="L34" s="156"/>
      <c r="M34" s="156"/>
      <c r="N34" s="156"/>
      <c r="O34" s="156"/>
      <c r="P34" s="155"/>
      <c r="Q34" s="155"/>
      <c r="R34" s="155"/>
      <c r="S34" s="122"/>
      <c r="T34" s="160"/>
    </row>
    <row r="35" spans="1:20" s="227" customFormat="1" x14ac:dyDescent="0.2">
      <c r="A35" s="283" t="s">
        <v>21</v>
      </c>
      <c r="B35" s="208" t="s">
        <v>15</v>
      </c>
      <c r="C35" s="191"/>
      <c r="D35" s="191" t="s">
        <v>6</v>
      </c>
      <c r="E35" s="286">
        <f>VLOOKUP($A35,g_area!$A:$B,2,FALSE)</f>
        <v>4102</v>
      </c>
      <c r="F35" s="230"/>
      <c r="G35" s="113"/>
      <c r="H35" s="113"/>
      <c r="I35" s="113"/>
      <c r="J35" s="113"/>
      <c r="K35" s="229"/>
      <c r="L35" s="230"/>
      <c r="M35" s="230"/>
      <c r="N35" s="230"/>
      <c r="O35" s="230"/>
      <c r="P35" s="229"/>
      <c r="Q35" s="229"/>
      <c r="R35" s="229"/>
      <c r="S35" s="231"/>
      <c r="T35" s="236"/>
    </row>
    <row r="36" spans="1:20" s="166" customFormat="1" x14ac:dyDescent="0.2">
      <c r="A36" s="284" t="s">
        <v>127</v>
      </c>
      <c r="B36" s="280" t="s">
        <v>136</v>
      </c>
      <c r="C36" s="244"/>
      <c r="D36" s="244" t="s">
        <v>6</v>
      </c>
      <c r="E36" s="286">
        <f>VLOOKUP($A36,g_area!$A:$B,2,FALSE)</f>
        <v>4241</v>
      </c>
      <c r="F36" s="156"/>
      <c r="G36" s="113"/>
      <c r="H36" s="113"/>
      <c r="I36" s="113"/>
      <c r="J36" s="113"/>
      <c r="K36" s="155"/>
      <c r="L36" s="156"/>
      <c r="M36" s="156"/>
      <c r="N36" s="156"/>
      <c r="O36" s="156"/>
      <c r="P36" s="155"/>
      <c r="Q36" s="155"/>
      <c r="R36" s="155"/>
      <c r="S36" s="122"/>
      <c r="T36" s="160"/>
    </row>
    <row r="37" spans="1:20" x14ac:dyDescent="0.2">
      <c r="A37" s="285" t="s">
        <v>22</v>
      </c>
      <c r="B37" s="280" t="s">
        <v>16</v>
      </c>
      <c r="C37" s="238"/>
      <c r="D37" s="238" t="s">
        <v>6</v>
      </c>
      <c r="E37" s="286">
        <f>VLOOKUP($A37,g_area!$A:$B,2,FALSE)</f>
        <v>3254</v>
      </c>
      <c r="F37" s="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1"/>
      <c r="T37" s="29"/>
    </row>
    <row r="38" spans="1:20" x14ac:dyDescent="0.2">
      <c r="A38" s="285" t="s">
        <v>23</v>
      </c>
      <c r="B38" s="280" t="s">
        <v>17</v>
      </c>
      <c r="C38" s="238"/>
      <c r="D38" s="238" t="s">
        <v>6</v>
      </c>
      <c r="E38" s="286">
        <f>VLOOKUP($A38,g_area!$A:$B,2,FALSE)</f>
        <v>1531</v>
      </c>
      <c r="F38" s="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1"/>
      <c r="T38" s="29"/>
    </row>
    <row r="39" spans="1:20" x14ac:dyDescent="0.2">
      <c r="A39" s="285" t="s">
        <v>24</v>
      </c>
      <c r="B39" s="280" t="s">
        <v>18</v>
      </c>
      <c r="C39" s="238"/>
      <c r="D39" s="238" t="s">
        <v>6</v>
      </c>
      <c r="E39" s="286">
        <f>VLOOKUP($A39,g_area!$A:$B,2,FALSE)</f>
        <v>1376.11</v>
      </c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1"/>
      <c r="T39" s="29"/>
    </row>
    <row r="40" spans="1:20" x14ac:dyDescent="0.2">
      <c r="A40" s="285" t="s">
        <v>25</v>
      </c>
      <c r="B40" s="280" t="s">
        <v>19</v>
      </c>
      <c r="C40" s="238"/>
      <c r="D40" s="238" t="s">
        <v>6</v>
      </c>
      <c r="E40" s="286">
        <f>VLOOKUP($A40,g_area!$A:$B,2,FALSE)</f>
        <v>934</v>
      </c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1"/>
      <c r="T40" s="29"/>
    </row>
    <row r="41" spans="1:20" x14ac:dyDescent="0.2">
      <c r="A41" s="285" t="s">
        <v>26</v>
      </c>
      <c r="B41" s="280" t="s">
        <v>31</v>
      </c>
      <c r="C41" s="238"/>
      <c r="D41" s="238" t="s">
        <v>6</v>
      </c>
      <c r="E41" s="286">
        <f>VLOOKUP($A41,g_area!$A:$B,2,FALSE)</f>
        <v>2255</v>
      </c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1"/>
      <c r="T41" s="29"/>
    </row>
    <row r="42" spans="1:20" x14ac:dyDescent="0.2">
      <c r="A42" s="285" t="s">
        <v>27</v>
      </c>
      <c r="B42" s="280" t="s">
        <v>20</v>
      </c>
      <c r="C42" s="238"/>
      <c r="D42" s="238" t="s">
        <v>6</v>
      </c>
      <c r="E42" s="286">
        <f>VLOOKUP($A42,g_area!$A:$B,2,FALSE)</f>
        <v>839.72</v>
      </c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11"/>
      <c r="T42" s="29"/>
    </row>
    <row r="43" spans="1:20" s="227" customFormat="1" x14ac:dyDescent="0.2">
      <c r="A43" s="285" t="s">
        <v>148</v>
      </c>
      <c r="B43" s="280" t="s">
        <v>155</v>
      </c>
      <c r="C43" s="245"/>
      <c r="D43" s="238" t="s">
        <v>6</v>
      </c>
      <c r="E43" s="286">
        <f>VLOOKUP($A43,g_area!$A:$B,2,FALSE)</f>
        <v>5322</v>
      </c>
      <c r="F43" s="230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31"/>
      <c r="T43" s="236"/>
    </row>
    <row r="44" spans="1:20" s="166" customFormat="1" ht="13.5" thickBot="1" x14ac:dyDescent="0.25">
      <c r="A44" s="242" t="s">
        <v>128</v>
      </c>
      <c r="B44" s="281" t="s">
        <v>135</v>
      </c>
      <c r="C44" s="210"/>
      <c r="D44" s="230" t="s">
        <v>6</v>
      </c>
      <c r="E44" s="287">
        <f>VLOOKUP($A44,g_area!$A:$B,2,FALSE)</f>
        <v>465.28</v>
      </c>
      <c r="F44" s="156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60"/>
    </row>
    <row r="45" spans="1:20" ht="16.5" thickTop="1" x14ac:dyDescent="0.25">
      <c r="A45" s="19"/>
      <c r="B45" s="63"/>
      <c r="C45" s="22"/>
      <c r="D45" s="176" t="s">
        <v>120</v>
      </c>
      <c r="E45" s="288">
        <f>SUM(E34:E44)</f>
        <v>25954.11</v>
      </c>
      <c r="F45" s="2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ht="15.75" x14ac:dyDescent="0.25">
      <c r="A46" s="41"/>
      <c r="B46" s="5"/>
      <c r="C46" s="4"/>
      <c r="D46" s="4"/>
      <c r="E46" s="33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5.75" x14ac:dyDescent="0.25">
      <c r="A47" s="41"/>
      <c r="B47" s="5"/>
      <c r="C47" s="4"/>
      <c r="D47" s="4"/>
      <c r="E47" s="34" t="s">
        <v>94</v>
      </c>
      <c r="F47" s="289"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5.75" x14ac:dyDescent="0.25">
      <c r="A48" s="41"/>
      <c r="B48" s="5"/>
      <c r="C48" s="4"/>
      <c r="D48" s="4"/>
      <c r="E48" s="35" t="s">
        <v>95</v>
      </c>
      <c r="F48" s="290">
        <f>E44+E42+E41+E40+E39+E38+E37+E36+E35+E34+E43</f>
        <v>25954.11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18" t="s">
        <v>151</v>
      </c>
      <c r="C49" s="4"/>
      <c r="D49" s="4"/>
      <c r="E49" s="23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6.5" thickBot="1" x14ac:dyDescent="0.3">
      <c r="A50" s="18" t="s">
        <v>96</v>
      </c>
      <c r="C50" s="4"/>
      <c r="D50" s="4"/>
      <c r="E50" s="256" t="s">
        <v>168</v>
      </c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5" thickTop="1" x14ac:dyDescent="0.2">
      <c r="A51" s="60" t="s">
        <v>0</v>
      </c>
      <c r="B51" s="7" t="s">
        <v>5</v>
      </c>
      <c r="C51" s="303" t="s">
        <v>33</v>
      </c>
      <c r="D51" s="303"/>
      <c r="E51" s="36" t="s">
        <v>1</v>
      </c>
      <c r="F51" s="2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7"/>
      <c r="T51" s="61"/>
    </row>
    <row r="52" spans="1:20" x14ac:dyDescent="0.2">
      <c r="A52" s="62" t="s">
        <v>4</v>
      </c>
      <c r="B52" s="8"/>
      <c r="C52" s="6" t="s">
        <v>2</v>
      </c>
      <c r="D52" s="6" t="s">
        <v>3</v>
      </c>
      <c r="E52" s="39"/>
      <c r="F52" s="9"/>
      <c r="G52" s="25"/>
      <c r="H52" s="25"/>
      <c r="I52" s="25"/>
      <c r="J52" s="25"/>
      <c r="K52" s="8"/>
      <c r="L52" s="9"/>
      <c r="M52" s="9"/>
      <c r="N52" s="9"/>
      <c r="O52" s="9"/>
      <c r="P52" s="8"/>
      <c r="Q52" s="8"/>
      <c r="R52" s="8"/>
      <c r="S52" s="11"/>
      <c r="T52" s="29"/>
    </row>
    <row r="53" spans="1:20" x14ac:dyDescent="0.2">
      <c r="A53" s="26" t="s">
        <v>34</v>
      </c>
      <c r="B53" s="207" t="s">
        <v>76</v>
      </c>
      <c r="C53" s="105"/>
      <c r="D53" s="40" t="s">
        <v>6</v>
      </c>
      <c r="E53" s="232">
        <f>VLOOKUP($A53,g_area!$A:$B,2,FALSE)</f>
        <v>1563</v>
      </c>
      <c r="F53" s="9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1"/>
      <c r="T53" s="29"/>
    </row>
    <row r="54" spans="1:20" x14ac:dyDescent="0.2">
      <c r="A54" s="26" t="s">
        <v>35</v>
      </c>
      <c r="B54" s="206" t="s">
        <v>51</v>
      </c>
      <c r="C54" s="156"/>
      <c r="D54" s="156" t="s">
        <v>6</v>
      </c>
      <c r="E54" s="232">
        <f>VLOOKUP($A54,g_area!$A:$B,2,FALSE)</f>
        <v>8682</v>
      </c>
      <c r="F54" s="9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11"/>
      <c r="T54" s="29"/>
    </row>
    <row r="55" spans="1:20" x14ac:dyDescent="0.2">
      <c r="A55" s="26" t="s">
        <v>36</v>
      </c>
      <c r="B55" s="207" t="s">
        <v>79</v>
      </c>
      <c r="C55" s="156"/>
      <c r="D55" s="156" t="s">
        <v>6</v>
      </c>
      <c r="E55" s="232">
        <f>VLOOKUP($A55,g_area!$A:$B,2,FALSE)</f>
        <v>4023</v>
      </c>
      <c r="F55" s="9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11"/>
      <c r="T55" s="29"/>
    </row>
    <row r="56" spans="1:20" x14ac:dyDescent="0.2">
      <c r="A56" s="26" t="s">
        <v>37</v>
      </c>
      <c r="B56" s="207" t="s">
        <v>97</v>
      </c>
      <c r="C56" s="156"/>
      <c r="D56" s="156" t="s">
        <v>6</v>
      </c>
      <c r="E56" s="232">
        <f>VLOOKUP($A56,g_area!$A:$B,2,FALSE)</f>
        <v>1856</v>
      </c>
      <c r="F56" s="9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1"/>
      <c r="T56" s="29"/>
    </row>
    <row r="57" spans="1:20" x14ac:dyDescent="0.2">
      <c r="A57" s="26" t="s">
        <v>38</v>
      </c>
      <c r="B57" s="207" t="s">
        <v>78</v>
      </c>
      <c r="C57" s="156"/>
      <c r="D57" s="156" t="s">
        <v>6</v>
      </c>
      <c r="E57" s="232">
        <f>VLOOKUP($A57,g_area!$A:$B,2,FALSE)</f>
        <v>677</v>
      </c>
      <c r="F57" s="9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11"/>
      <c r="T57" s="29"/>
    </row>
    <row r="58" spans="1:20" x14ac:dyDescent="0.2">
      <c r="A58" s="26" t="s">
        <v>39</v>
      </c>
      <c r="B58" s="207" t="s">
        <v>77</v>
      </c>
      <c r="C58" s="156"/>
      <c r="D58" s="156" t="s">
        <v>6</v>
      </c>
      <c r="E58" s="232">
        <f>VLOOKUP($A58,g_area!$A:$B,2,FALSE)</f>
        <v>1186</v>
      </c>
      <c r="F58" s="9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1"/>
      <c r="T58" s="29"/>
    </row>
    <row r="59" spans="1:20" x14ac:dyDescent="0.2">
      <c r="A59" s="26" t="s">
        <v>40</v>
      </c>
      <c r="B59" s="207" t="s">
        <v>80</v>
      </c>
      <c r="C59" s="156"/>
      <c r="D59" s="156" t="s">
        <v>6</v>
      </c>
      <c r="E59" s="232">
        <f>VLOOKUP($A59,g_area!$A:$B,2,FALSE)</f>
        <v>3132</v>
      </c>
      <c r="F59" s="9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11"/>
      <c r="T59" s="29"/>
    </row>
    <row r="60" spans="1:20" x14ac:dyDescent="0.2">
      <c r="A60" s="26" t="s">
        <v>41</v>
      </c>
      <c r="B60" s="207" t="s">
        <v>81</v>
      </c>
      <c r="C60" s="156"/>
      <c r="D60" s="156" t="s">
        <v>6</v>
      </c>
      <c r="E60" s="232">
        <f>VLOOKUP($A60,g_area!$A:$B,2,FALSE)</f>
        <v>1056.8900000000001</v>
      </c>
      <c r="F60" s="9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11"/>
      <c r="T60" s="29"/>
    </row>
    <row r="61" spans="1:20" x14ac:dyDescent="0.2">
      <c r="A61" s="26" t="s">
        <v>42</v>
      </c>
      <c r="B61" s="207" t="s">
        <v>103</v>
      </c>
      <c r="C61" s="156"/>
      <c r="D61" s="156" t="s">
        <v>6</v>
      </c>
      <c r="E61" s="232">
        <f>VLOOKUP($A61,g_area!$A:$B,2,FALSE)</f>
        <v>2431</v>
      </c>
      <c r="F61" s="9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11"/>
      <c r="T61" s="29"/>
    </row>
    <row r="62" spans="1:20" x14ac:dyDescent="0.2">
      <c r="A62" s="26" t="s">
        <v>43</v>
      </c>
      <c r="B62" s="207" t="s">
        <v>82</v>
      </c>
      <c r="C62" s="156"/>
      <c r="D62" s="156" t="s">
        <v>6</v>
      </c>
      <c r="E62" s="232">
        <f>VLOOKUP($A62,g_area!$A:$B,2,FALSE)</f>
        <v>9719</v>
      </c>
      <c r="F62" s="9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11"/>
      <c r="T62" s="29"/>
    </row>
    <row r="63" spans="1:20" x14ac:dyDescent="0.2">
      <c r="A63" s="26" t="s">
        <v>44</v>
      </c>
      <c r="B63" s="131" t="s">
        <v>102</v>
      </c>
      <c r="C63" s="156"/>
      <c r="D63" s="156" t="s">
        <v>6</v>
      </c>
      <c r="E63" s="232">
        <f>VLOOKUP($A63,g_area!$A:$B,2,FALSE)</f>
        <v>2626</v>
      </c>
      <c r="F63" s="9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11"/>
      <c r="T63" s="29"/>
    </row>
    <row r="64" spans="1:20" x14ac:dyDescent="0.2">
      <c r="A64" s="26" t="s">
        <v>45</v>
      </c>
      <c r="B64" s="207" t="s">
        <v>83</v>
      </c>
      <c r="C64" s="156"/>
      <c r="D64" s="156" t="s">
        <v>6</v>
      </c>
      <c r="E64" s="232">
        <f>VLOOKUP($A64,g_area!$A:$B,2,FALSE)</f>
        <v>1457</v>
      </c>
      <c r="F64" s="9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11"/>
      <c r="T64" s="29"/>
    </row>
    <row r="65" spans="1:20" x14ac:dyDescent="0.2">
      <c r="A65" s="27" t="s">
        <v>46</v>
      </c>
      <c r="B65" s="131" t="s">
        <v>84</v>
      </c>
      <c r="C65" s="125"/>
      <c r="D65" s="156" t="s">
        <v>6</v>
      </c>
      <c r="E65" s="232">
        <f>VLOOKUP($A65,g_area!$A:$B,2,FALSE)</f>
        <v>1871</v>
      </c>
      <c r="F65" s="9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11"/>
      <c r="T65" s="29"/>
    </row>
    <row r="66" spans="1:20" x14ac:dyDescent="0.2">
      <c r="A66" s="27" t="s">
        <v>47</v>
      </c>
      <c r="B66" s="86" t="s">
        <v>85</v>
      </c>
      <c r="C66" s="125"/>
      <c r="D66" s="156" t="s">
        <v>6</v>
      </c>
      <c r="E66" s="232">
        <f>VLOOKUP($A66,g_area!$A:$B,2,FALSE)</f>
        <v>253.76</v>
      </c>
      <c r="F66" s="9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11"/>
      <c r="T66" s="29"/>
    </row>
    <row r="67" spans="1:20" x14ac:dyDescent="0.2">
      <c r="A67" s="147" t="s">
        <v>91</v>
      </c>
      <c r="B67" s="86" t="s">
        <v>92</v>
      </c>
      <c r="C67" s="125"/>
      <c r="D67" s="163" t="s">
        <v>6</v>
      </c>
      <c r="E67" s="291">
        <f>VLOOKUP($A67,g_area!$A:$B,2,FALSE)</f>
        <v>781.12</v>
      </c>
      <c r="F67" s="9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11"/>
      <c r="T67" s="29"/>
    </row>
    <row r="68" spans="1:20" s="166" customFormat="1" ht="13.5" thickBot="1" x14ac:dyDescent="0.25">
      <c r="A68" s="147" t="s">
        <v>129</v>
      </c>
      <c r="B68" s="216" t="s">
        <v>145</v>
      </c>
      <c r="C68" s="125"/>
      <c r="D68" s="163" t="s">
        <v>6</v>
      </c>
      <c r="E68" s="292">
        <f>VLOOKUP($A68,g_area!$A:$B,2,FALSE)</f>
        <v>8693</v>
      </c>
      <c r="F68" s="230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36"/>
    </row>
    <row r="69" spans="1:20" ht="16.5" thickTop="1" x14ac:dyDescent="0.25">
      <c r="A69" s="20"/>
      <c r="B69" s="20"/>
      <c r="C69" s="4"/>
      <c r="D69" s="4"/>
      <c r="E69" s="288">
        <f>SUM(E53:E68)</f>
        <v>50007.770000000004</v>
      </c>
      <c r="F69" s="2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s="69" customFormat="1" ht="15.75" x14ac:dyDescent="0.25">
      <c r="A70" s="76"/>
      <c r="B70" s="76"/>
      <c r="C70" s="70"/>
      <c r="D70" s="70"/>
      <c r="E70" s="81"/>
      <c r="F70" s="70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</row>
    <row r="71" spans="1:20" s="69" customFormat="1" ht="15.75" x14ac:dyDescent="0.25">
      <c r="A71" s="76"/>
      <c r="B71" s="76"/>
      <c r="C71" s="70"/>
      <c r="D71" s="70"/>
      <c r="E71" s="34" t="s">
        <v>94</v>
      </c>
      <c r="F71" s="289"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</row>
    <row r="72" spans="1:20" s="69" customFormat="1" ht="15.75" x14ac:dyDescent="0.25">
      <c r="A72" s="76"/>
      <c r="B72" s="76"/>
      <c r="C72" s="70"/>
      <c r="D72" s="70"/>
      <c r="E72" s="35" t="s">
        <v>95</v>
      </c>
      <c r="F72" s="290">
        <f>E68+E67+E66+E65+E64+E63+E62+E61+E60+E59+E58+E57+E56+E55+E54+E53</f>
        <v>50007.770000000004</v>
      </c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spans="1:20" s="69" customFormat="1" ht="12.75" customHeight="1" x14ac:dyDescent="0.25">
      <c r="A73" s="76"/>
      <c r="B73" s="76"/>
      <c r="C73" s="70"/>
      <c r="D73" s="70"/>
      <c r="E73" s="81"/>
      <c r="F73" s="70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</row>
    <row r="74" spans="1:20" s="69" customFormat="1" ht="15.75" x14ac:dyDescent="0.25">
      <c r="A74" s="99" t="s">
        <v>150</v>
      </c>
      <c r="C74" s="120"/>
      <c r="D74" s="120"/>
      <c r="E74" s="172"/>
      <c r="F74" s="120"/>
      <c r="G74" s="119"/>
      <c r="H74" s="119"/>
      <c r="I74" s="119"/>
      <c r="J74" s="119"/>
      <c r="K74" s="119"/>
      <c r="L74" s="99"/>
      <c r="M74" s="99"/>
      <c r="N74" s="99"/>
      <c r="O74" s="99"/>
      <c r="P74" s="99"/>
      <c r="Q74" s="99"/>
      <c r="R74" s="99"/>
      <c r="S74" s="99"/>
      <c r="T74" s="99"/>
    </row>
    <row r="75" spans="1:20" s="69" customFormat="1" ht="16.5" thickBot="1" x14ac:dyDescent="0.25">
      <c r="A75" s="99" t="s">
        <v>113</v>
      </c>
      <c r="C75" s="120"/>
      <c r="D75" s="120"/>
      <c r="E75" s="257" t="s">
        <v>168</v>
      </c>
      <c r="F75" s="120"/>
      <c r="G75" s="119"/>
      <c r="H75" s="119"/>
      <c r="I75" s="119"/>
      <c r="J75" s="119"/>
      <c r="K75" s="119"/>
      <c r="L75" s="99"/>
      <c r="M75" s="99"/>
      <c r="N75" s="99"/>
      <c r="O75" s="99"/>
      <c r="P75" s="99"/>
      <c r="Q75" s="99"/>
      <c r="R75" s="99"/>
      <c r="S75" s="99"/>
      <c r="T75" s="99"/>
    </row>
    <row r="76" spans="1:20" s="69" customFormat="1" ht="12.75" customHeight="1" thickTop="1" x14ac:dyDescent="0.2">
      <c r="A76" s="106" t="s">
        <v>0</v>
      </c>
      <c r="B76" s="107" t="s">
        <v>5</v>
      </c>
      <c r="C76" s="300" t="s">
        <v>33</v>
      </c>
      <c r="D76" s="301"/>
      <c r="E76" s="108" t="s">
        <v>1</v>
      </c>
      <c r="F76" s="109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07"/>
      <c r="T76" s="111"/>
    </row>
    <row r="77" spans="1:20" s="69" customFormat="1" ht="12.75" customHeight="1" x14ac:dyDescent="0.2">
      <c r="A77" s="112" t="s">
        <v>4</v>
      </c>
      <c r="B77" s="229"/>
      <c r="C77" s="222" t="s">
        <v>2</v>
      </c>
      <c r="D77" s="222" t="s">
        <v>3</v>
      </c>
      <c r="E77" s="104"/>
      <c r="F77" s="230"/>
      <c r="G77" s="113"/>
      <c r="H77" s="113"/>
      <c r="I77" s="113"/>
      <c r="J77" s="113"/>
      <c r="K77" s="229"/>
      <c r="L77" s="230"/>
      <c r="M77" s="230"/>
      <c r="N77" s="230"/>
      <c r="O77" s="230"/>
      <c r="P77" s="229"/>
      <c r="Q77" s="229"/>
      <c r="R77" s="229"/>
      <c r="S77" s="231"/>
      <c r="T77" s="236"/>
    </row>
    <row r="78" spans="1:20" s="69" customFormat="1" ht="12.75" customHeight="1" x14ac:dyDescent="0.2">
      <c r="A78" s="101" t="s">
        <v>48</v>
      </c>
      <c r="B78" s="206" t="s">
        <v>114</v>
      </c>
      <c r="C78" s="105"/>
      <c r="D78" s="105" t="s">
        <v>6</v>
      </c>
      <c r="E78" s="232">
        <f>VLOOKUP($A78,g_area!$A:$B,2,FALSE)</f>
        <v>926.34</v>
      </c>
      <c r="F78" s="96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102"/>
    </row>
    <row r="79" spans="1:20" s="69" customFormat="1" ht="12.75" customHeight="1" x14ac:dyDescent="0.2">
      <c r="A79" s="101" t="s">
        <v>49</v>
      </c>
      <c r="B79" s="207" t="s">
        <v>115</v>
      </c>
      <c r="C79" s="156"/>
      <c r="D79" s="96" t="s">
        <v>6</v>
      </c>
      <c r="E79" s="232">
        <f>VLOOKUP($A79,g_area!$A:$B,2,FALSE)</f>
        <v>572</v>
      </c>
      <c r="F79" s="96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102"/>
    </row>
    <row r="80" spans="1:20" s="69" customFormat="1" ht="12.75" customHeight="1" x14ac:dyDescent="0.2">
      <c r="A80" s="101" t="s">
        <v>50</v>
      </c>
      <c r="B80" s="207" t="s">
        <v>116</v>
      </c>
      <c r="C80" s="156"/>
      <c r="D80" s="96" t="s">
        <v>6</v>
      </c>
      <c r="E80" s="232">
        <f>VLOOKUP($A80,g_area!$A:$B,2,FALSE)</f>
        <v>3629</v>
      </c>
      <c r="F80" s="96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102"/>
    </row>
    <row r="81" spans="1:21" s="227" customFormat="1" ht="12.75" customHeight="1" x14ac:dyDescent="0.2">
      <c r="A81" s="128" t="s">
        <v>179</v>
      </c>
      <c r="B81" s="296" t="s">
        <v>181</v>
      </c>
      <c r="C81" s="230"/>
      <c r="D81" s="230" t="s">
        <v>6</v>
      </c>
      <c r="E81" s="232">
        <f>VLOOKUP($A81,g_area!$A:$B,2,FALSE)</f>
        <v>911.48</v>
      </c>
      <c r="F81" s="230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36"/>
    </row>
    <row r="82" spans="1:21" s="69" customFormat="1" ht="12.75" customHeight="1" x14ac:dyDescent="0.2">
      <c r="A82" s="101" t="s">
        <v>57</v>
      </c>
      <c r="B82" s="207" t="s">
        <v>117</v>
      </c>
      <c r="C82" s="156"/>
      <c r="D82" s="96" t="s">
        <v>6</v>
      </c>
      <c r="E82" s="232">
        <f>VLOOKUP($A82,g_area!$A:$B,2,FALSE)</f>
        <v>693</v>
      </c>
      <c r="F82" s="96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102"/>
    </row>
    <row r="83" spans="1:21" s="69" customFormat="1" ht="12.75" customHeight="1" x14ac:dyDescent="0.2">
      <c r="A83" s="101" t="s">
        <v>58</v>
      </c>
      <c r="B83" s="207" t="s">
        <v>118</v>
      </c>
      <c r="C83" s="156"/>
      <c r="D83" s="96" t="s">
        <v>6</v>
      </c>
      <c r="E83" s="232">
        <f>VLOOKUP($A83,g_area!$A:$B,2,FALSE)</f>
        <v>158.88999999999999</v>
      </c>
      <c r="F83" s="96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102"/>
    </row>
    <row r="84" spans="1:21" s="166" customFormat="1" ht="12.75" customHeight="1" x14ac:dyDescent="0.2">
      <c r="A84" s="146" t="s">
        <v>130</v>
      </c>
      <c r="B84" s="214" t="s">
        <v>143</v>
      </c>
      <c r="C84" s="156"/>
      <c r="D84" s="156" t="s">
        <v>6</v>
      </c>
      <c r="E84" s="232">
        <f>VLOOKUP($A84,g_area!$A:$B,2,FALSE)</f>
        <v>2168</v>
      </c>
      <c r="F84" s="156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60"/>
    </row>
    <row r="85" spans="1:21" s="166" customFormat="1" ht="12.75" customHeight="1" x14ac:dyDescent="0.2">
      <c r="A85" s="146" t="s">
        <v>131</v>
      </c>
      <c r="B85" s="215" t="s">
        <v>144</v>
      </c>
      <c r="C85" s="156"/>
      <c r="D85" s="156" t="s">
        <v>6</v>
      </c>
      <c r="E85" s="232">
        <f>VLOOKUP($A85,g_area!$A:$B,2,FALSE)</f>
        <v>2767</v>
      </c>
      <c r="F85" s="156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60"/>
    </row>
    <row r="86" spans="1:21" s="69" customFormat="1" ht="12.75" customHeight="1" thickBot="1" x14ac:dyDescent="0.25">
      <c r="A86" s="118" t="s">
        <v>74</v>
      </c>
      <c r="B86" s="207" t="s">
        <v>119</v>
      </c>
      <c r="C86" s="156"/>
      <c r="D86" s="96" t="s">
        <v>6</v>
      </c>
      <c r="E86" s="291">
        <f>VLOOKUP($A86,g_area!$A:$B,2,FALSE)</f>
        <v>474</v>
      </c>
      <c r="F86" s="96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102"/>
    </row>
    <row r="87" spans="1:21" s="69" customFormat="1" ht="16.5" thickTop="1" x14ac:dyDescent="0.25">
      <c r="A87" s="117"/>
      <c r="B87" s="98"/>
      <c r="C87" s="93"/>
      <c r="D87" s="93"/>
      <c r="E87" s="288">
        <f>SUM(E78:E86)</f>
        <v>12299.71</v>
      </c>
      <c r="F87" s="100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4"/>
      <c r="T87" s="94"/>
    </row>
    <row r="88" spans="1:21" s="69" customFormat="1" ht="12.75" customHeight="1" x14ac:dyDescent="0.25">
      <c r="A88" s="116"/>
      <c r="B88" s="98"/>
      <c r="C88" s="93"/>
      <c r="D88" s="93"/>
      <c r="E88" s="103"/>
      <c r="F88" s="93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</row>
    <row r="89" spans="1:21" s="69" customFormat="1" ht="15.75" x14ac:dyDescent="0.25">
      <c r="A89" s="116"/>
      <c r="B89" s="98"/>
      <c r="C89" s="93"/>
      <c r="D89" s="93"/>
      <c r="E89" s="114" t="s">
        <v>94</v>
      </c>
      <c r="F89" s="289">
        <v>0</v>
      </c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spans="1:21" s="69" customFormat="1" ht="15.75" x14ac:dyDescent="0.25">
      <c r="A90" s="116"/>
      <c r="B90" s="98"/>
      <c r="C90" s="93"/>
      <c r="D90" s="93"/>
      <c r="E90" s="115" t="s">
        <v>95</v>
      </c>
      <c r="F90" s="290">
        <f>E86+E85+E84+E83+E82+E80+E79+E78+E81</f>
        <v>12299.71</v>
      </c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pans="1:21" s="227" customFormat="1" ht="12.75" customHeight="1" x14ac:dyDescent="0.25">
      <c r="A91" s="116"/>
      <c r="B91" s="169"/>
      <c r="C91" s="248"/>
      <c r="D91" s="248"/>
      <c r="E91" s="123"/>
      <c r="F91" s="234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</row>
    <row r="92" spans="1:21" s="227" customFormat="1" ht="12.75" customHeight="1" x14ac:dyDescent="0.2">
      <c r="A92" s="169"/>
      <c r="C92" s="150"/>
      <c r="D92" s="150"/>
      <c r="E92" s="150"/>
      <c r="F92" s="150"/>
      <c r="G92" s="249"/>
      <c r="H92" s="24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</row>
    <row r="93" spans="1:21" s="227" customFormat="1" ht="12.75" customHeight="1" thickBot="1" x14ac:dyDescent="0.25">
      <c r="A93" s="170" t="s">
        <v>166</v>
      </c>
      <c r="C93" s="150"/>
      <c r="D93" s="150"/>
      <c r="E93" s="257" t="s">
        <v>168</v>
      </c>
      <c r="F93" s="150"/>
      <c r="G93" s="249"/>
      <c r="H93" s="250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28"/>
    </row>
    <row r="94" spans="1:21" s="227" customFormat="1" ht="12.75" customHeight="1" thickTop="1" x14ac:dyDescent="0.2">
      <c r="A94" s="258" t="s">
        <v>0</v>
      </c>
      <c r="B94" s="110" t="s">
        <v>5</v>
      </c>
      <c r="C94" s="306" t="s">
        <v>33</v>
      </c>
      <c r="D94" s="306"/>
      <c r="E94" s="259" t="s">
        <v>1</v>
      </c>
      <c r="F94" s="109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07"/>
      <c r="T94" s="111"/>
      <c r="U94" s="253"/>
    </row>
    <row r="95" spans="1:21" s="227" customFormat="1" ht="12.75" customHeight="1" x14ac:dyDescent="0.2">
      <c r="A95" s="224" t="s">
        <v>4</v>
      </c>
      <c r="B95" s="221"/>
      <c r="C95" s="222" t="s">
        <v>2</v>
      </c>
      <c r="D95" s="222" t="s">
        <v>3</v>
      </c>
      <c r="E95" s="260"/>
      <c r="F95" s="230"/>
      <c r="G95" s="90"/>
      <c r="H95" s="90"/>
      <c r="I95" s="90"/>
      <c r="J95" s="90"/>
      <c r="K95" s="223"/>
      <c r="L95" s="222"/>
      <c r="M95" s="222"/>
      <c r="N95" s="222"/>
      <c r="O95" s="222"/>
      <c r="P95" s="223"/>
      <c r="Q95" s="223"/>
      <c r="R95" s="223"/>
      <c r="S95" s="225"/>
      <c r="T95" s="92"/>
      <c r="U95" s="228"/>
    </row>
    <row r="96" spans="1:21" s="227" customFormat="1" ht="12.75" customHeight="1" thickBot="1" x14ac:dyDescent="0.25">
      <c r="A96" s="128" t="s">
        <v>159</v>
      </c>
      <c r="B96" s="239" t="s">
        <v>167</v>
      </c>
      <c r="C96" s="230"/>
      <c r="D96" s="230" t="s">
        <v>6</v>
      </c>
      <c r="E96" s="261">
        <f>VLOOKUP($A96,g_area!$A:$B,2,FALSE)</f>
        <v>8846</v>
      </c>
      <c r="F96" s="191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36"/>
      <c r="U96" s="228"/>
    </row>
    <row r="97" spans="1:23" s="227" customFormat="1" ht="16.5" thickTop="1" x14ac:dyDescent="0.25">
      <c r="A97" s="228"/>
      <c r="B97" s="169"/>
      <c r="C97" s="127"/>
      <c r="D97" s="127"/>
      <c r="E97" s="67">
        <f>SUM(E96)</f>
        <v>8846</v>
      </c>
      <c r="F97" s="150"/>
      <c r="G97" s="234"/>
      <c r="H97" s="153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</row>
    <row r="98" spans="1:23" s="227" customFormat="1" ht="12.75" customHeight="1" x14ac:dyDescent="0.25">
      <c r="A98" s="228"/>
      <c r="B98" s="169"/>
      <c r="C98" s="127"/>
      <c r="D98" s="127"/>
      <c r="E98" s="152"/>
      <c r="F98" s="150"/>
      <c r="G98" s="234"/>
      <c r="H98" s="153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</row>
    <row r="99" spans="1:23" s="227" customFormat="1" ht="15.75" x14ac:dyDescent="0.25">
      <c r="A99" s="228"/>
      <c r="B99" s="169"/>
      <c r="C99" s="127"/>
      <c r="D99" s="127"/>
      <c r="E99" s="114" t="s">
        <v>94</v>
      </c>
      <c r="F99" s="289">
        <v>0</v>
      </c>
      <c r="H99" s="24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</row>
    <row r="100" spans="1:23" s="227" customFormat="1" ht="12.75" customHeight="1" x14ac:dyDescent="0.25">
      <c r="A100" s="228"/>
      <c r="B100" s="169"/>
      <c r="C100" s="127"/>
      <c r="D100" s="127"/>
      <c r="E100" s="115" t="s">
        <v>95</v>
      </c>
      <c r="F100" s="290">
        <f>E96</f>
        <v>8846</v>
      </c>
      <c r="H100" s="24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</row>
    <row r="101" spans="1:23" s="121" customFormat="1" ht="15.75" x14ac:dyDescent="0.25">
      <c r="A101" s="138"/>
      <c r="C101" s="134"/>
      <c r="D101" s="134"/>
      <c r="F101" s="134"/>
      <c r="G101" s="145"/>
      <c r="H101" s="137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4"/>
      <c r="W101" s="134"/>
    </row>
    <row r="102" spans="1:23" x14ac:dyDescent="0.2">
      <c r="A102" s="141"/>
      <c r="B102" s="141"/>
      <c r="C102" s="134"/>
      <c r="D102" s="219"/>
      <c r="E102" s="168"/>
      <c r="F102" s="168"/>
      <c r="H102" s="148"/>
      <c r="I102" s="149"/>
      <c r="J102" s="149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4"/>
      <c r="W102" s="134"/>
    </row>
    <row r="103" spans="1:23" s="166" customFormat="1" ht="15.75" x14ac:dyDescent="0.25">
      <c r="A103" s="169"/>
      <c r="B103" s="169"/>
      <c r="C103" s="165"/>
      <c r="D103" s="165"/>
      <c r="E103" s="167"/>
      <c r="F103" s="173"/>
      <c r="G103" s="171"/>
      <c r="H103" s="175"/>
      <c r="I103" s="174"/>
      <c r="J103" s="174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5"/>
      <c r="W103" s="165"/>
    </row>
    <row r="104" spans="1:23" s="166" customFormat="1" ht="15.75" x14ac:dyDescent="0.25">
      <c r="A104" s="169"/>
      <c r="B104" s="169"/>
      <c r="C104" s="165"/>
      <c r="D104" s="165"/>
      <c r="E104" s="167"/>
      <c r="F104" s="173"/>
      <c r="G104" s="171"/>
      <c r="H104" s="175"/>
      <c r="I104" s="174"/>
      <c r="J104" s="174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5"/>
      <c r="W104" s="165"/>
    </row>
    <row r="105" spans="1:23" s="166" customFormat="1" ht="15.75" x14ac:dyDescent="0.25">
      <c r="A105" s="169"/>
      <c r="B105" s="169"/>
      <c r="C105" s="165"/>
      <c r="D105" s="165"/>
      <c r="E105" s="167"/>
      <c r="F105" s="173"/>
      <c r="G105" s="171"/>
      <c r="H105" s="175"/>
      <c r="I105" s="174"/>
      <c r="J105" s="174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5"/>
      <c r="W105" s="165"/>
    </row>
    <row r="106" spans="1:23" s="166" customFormat="1" ht="16.5" thickBot="1" x14ac:dyDescent="0.3">
      <c r="A106" s="170" t="s">
        <v>121</v>
      </c>
      <c r="C106" s="165"/>
      <c r="D106" s="165"/>
      <c r="E106" s="257" t="s">
        <v>168</v>
      </c>
      <c r="F106" s="173"/>
      <c r="G106" s="171"/>
      <c r="H106" s="175"/>
      <c r="I106" s="174"/>
      <c r="J106" s="174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5"/>
      <c r="W106" s="165"/>
    </row>
    <row r="107" spans="1:23" s="166" customFormat="1" ht="12.75" customHeight="1" thickTop="1" x14ac:dyDescent="0.2">
      <c r="A107" s="187" t="s">
        <v>0</v>
      </c>
      <c r="B107" s="178" t="s">
        <v>5</v>
      </c>
      <c r="C107" s="304" t="s">
        <v>33</v>
      </c>
      <c r="D107" s="305"/>
      <c r="E107" s="184" t="s">
        <v>1</v>
      </c>
      <c r="F107" s="181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78"/>
      <c r="T107" s="188"/>
      <c r="U107" s="168"/>
      <c r="V107" s="165"/>
      <c r="W107" s="165"/>
    </row>
    <row r="108" spans="1:23" s="166" customFormat="1" ht="12.75" customHeight="1" x14ac:dyDescent="0.2">
      <c r="A108" s="189" t="s">
        <v>4</v>
      </c>
      <c r="B108" s="179"/>
      <c r="C108" s="177" t="s">
        <v>2</v>
      </c>
      <c r="D108" s="177" t="s">
        <v>3</v>
      </c>
      <c r="E108" s="185"/>
      <c r="F108" s="177"/>
      <c r="G108" s="198"/>
      <c r="H108" s="198"/>
      <c r="I108" s="198"/>
      <c r="J108" s="198"/>
      <c r="K108" s="199"/>
      <c r="L108" s="177"/>
      <c r="M108" s="177"/>
      <c r="N108" s="177"/>
      <c r="O108" s="177"/>
      <c r="P108" s="199"/>
      <c r="Q108" s="199"/>
      <c r="R108" s="199"/>
      <c r="S108" s="200"/>
      <c r="T108" s="201"/>
      <c r="U108" s="168"/>
      <c r="V108" s="165"/>
      <c r="W108" s="165"/>
    </row>
    <row r="109" spans="1:23" s="166" customFormat="1" ht="12.75" customHeight="1" x14ac:dyDescent="0.2">
      <c r="A109" s="182" t="s">
        <v>122</v>
      </c>
      <c r="B109" s="209" t="s">
        <v>124</v>
      </c>
      <c r="C109" s="186"/>
      <c r="D109" s="186" t="s">
        <v>6</v>
      </c>
      <c r="E109" s="232">
        <f>VLOOKUP($A109,g_area!$A:$B,2,FALSE)</f>
        <v>13196</v>
      </c>
      <c r="F109" s="202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4"/>
      <c r="U109" s="168"/>
      <c r="V109" s="165"/>
      <c r="W109" s="165"/>
    </row>
    <row r="110" spans="1:23" x14ac:dyDescent="0.2">
      <c r="A110" s="182" t="s">
        <v>123</v>
      </c>
      <c r="B110" s="209" t="s">
        <v>125</v>
      </c>
      <c r="C110" s="211"/>
      <c r="D110" s="211" t="s">
        <v>6</v>
      </c>
      <c r="E110" s="232">
        <f>VLOOKUP($A110,g_area!$A:$B,2,FALSE)</f>
        <v>1134</v>
      </c>
      <c r="F110" s="197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83"/>
      <c r="U110" s="138"/>
      <c r="V110" s="134"/>
      <c r="W110" s="134"/>
    </row>
    <row r="111" spans="1:23" s="166" customFormat="1" x14ac:dyDescent="0.2">
      <c r="A111" s="182" t="s">
        <v>133</v>
      </c>
      <c r="B111" s="212" t="s">
        <v>141</v>
      </c>
      <c r="C111" s="211"/>
      <c r="D111" s="211" t="s">
        <v>6</v>
      </c>
      <c r="E111" s="232">
        <f>VLOOKUP($A111,g_area!$A:$B,2,FALSE)</f>
        <v>1837</v>
      </c>
      <c r="F111" s="197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83"/>
      <c r="U111" s="168"/>
      <c r="V111" s="165"/>
      <c r="W111" s="165"/>
    </row>
    <row r="112" spans="1:23" x14ac:dyDescent="0.2">
      <c r="A112" s="26" t="s">
        <v>52</v>
      </c>
      <c r="B112" s="206" t="s">
        <v>59</v>
      </c>
      <c r="C112" s="156"/>
      <c r="D112" s="156" t="s">
        <v>6</v>
      </c>
      <c r="E112" s="232">
        <f>VLOOKUP($A112,g_area!$A:$B,2,FALSE)</f>
        <v>603</v>
      </c>
      <c r="F112" s="9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29"/>
    </row>
    <row r="113" spans="1:20" x14ac:dyDescent="0.2">
      <c r="A113" s="26" t="s">
        <v>53</v>
      </c>
      <c r="B113" s="206" t="s">
        <v>60</v>
      </c>
      <c r="C113" s="156"/>
      <c r="D113" s="156" t="s">
        <v>6</v>
      </c>
      <c r="E113" s="232">
        <f>VLOOKUP($A113,g_area!$A:$B,2,FALSE)</f>
        <v>1123</v>
      </c>
      <c r="F113" s="9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29"/>
    </row>
    <row r="114" spans="1:20" x14ac:dyDescent="0.2">
      <c r="A114" s="26" t="s">
        <v>54</v>
      </c>
      <c r="B114" s="206" t="s">
        <v>61</v>
      </c>
      <c r="C114" s="156"/>
      <c r="D114" s="156" t="s">
        <v>6</v>
      </c>
      <c r="E114" s="232">
        <f>VLOOKUP($A114,g_area!$A:$B,2,FALSE)</f>
        <v>458</v>
      </c>
      <c r="F114" s="9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29"/>
    </row>
    <row r="115" spans="1:20" x14ac:dyDescent="0.2">
      <c r="A115" s="26" t="s">
        <v>55</v>
      </c>
      <c r="B115" s="206" t="s">
        <v>62</v>
      </c>
      <c r="C115" s="156"/>
      <c r="D115" s="156" t="s">
        <v>6</v>
      </c>
      <c r="E115" s="232">
        <f>VLOOKUP($A115,g_area!$A:$B,2,FALSE)</f>
        <v>1771</v>
      </c>
      <c r="F115" s="9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29"/>
    </row>
    <row r="116" spans="1:20" s="227" customFormat="1" x14ac:dyDescent="0.2">
      <c r="A116" s="128" t="s">
        <v>187</v>
      </c>
      <c r="B116" s="296" t="s">
        <v>188</v>
      </c>
      <c r="C116" s="230"/>
      <c r="D116" s="230" t="s">
        <v>6</v>
      </c>
      <c r="E116" s="232">
        <f>VLOOKUP($A116,g_area!$A:$B,2,FALSE)</f>
        <v>119</v>
      </c>
      <c r="F116" s="230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36"/>
    </row>
    <row r="117" spans="1:20" x14ac:dyDescent="0.2">
      <c r="A117" s="26" t="s">
        <v>56</v>
      </c>
      <c r="B117" s="206" t="s">
        <v>68</v>
      </c>
      <c r="C117" s="156"/>
      <c r="D117" s="156" t="s">
        <v>6</v>
      </c>
      <c r="E117" s="232">
        <f>VLOOKUP($A117,g_area!$A:$B,2,FALSE)</f>
        <v>159</v>
      </c>
      <c r="F117" s="9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29"/>
    </row>
    <row r="118" spans="1:20" x14ac:dyDescent="0.2">
      <c r="A118" s="26" t="s">
        <v>63</v>
      </c>
      <c r="B118" s="206" t="s">
        <v>69</v>
      </c>
      <c r="C118" s="156"/>
      <c r="D118" s="156" t="s">
        <v>6</v>
      </c>
      <c r="E118" s="232">
        <f>VLOOKUP($A118,g_area!$A:$B,2,FALSE)</f>
        <v>185</v>
      </c>
      <c r="F118" s="9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29"/>
    </row>
    <row r="119" spans="1:20" x14ac:dyDescent="0.2">
      <c r="A119" s="26" t="s">
        <v>64</v>
      </c>
      <c r="B119" s="206" t="s">
        <v>70</v>
      </c>
      <c r="C119" s="156"/>
      <c r="D119" s="156" t="s">
        <v>6</v>
      </c>
      <c r="E119" s="232">
        <f>VLOOKUP($A119,g_area!$A:$B,2,FALSE)</f>
        <v>544</v>
      </c>
      <c r="F119" s="9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29"/>
    </row>
    <row r="120" spans="1:20" x14ac:dyDescent="0.2">
      <c r="A120" s="26" t="s">
        <v>65</v>
      </c>
      <c r="B120" s="207" t="s">
        <v>86</v>
      </c>
      <c r="C120" s="156"/>
      <c r="D120" s="156" t="s">
        <v>6</v>
      </c>
      <c r="E120" s="232">
        <f>VLOOKUP($A120,g_area!$A:$B,2,FALSE)</f>
        <v>1336</v>
      </c>
      <c r="F120" s="9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29"/>
    </row>
    <row r="121" spans="1:20" x14ac:dyDescent="0.2">
      <c r="A121" s="26" t="s">
        <v>66</v>
      </c>
      <c r="B121" s="207" t="s">
        <v>87</v>
      </c>
      <c r="C121" s="156"/>
      <c r="D121" s="156" t="s">
        <v>6</v>
      </c>
      <c r="E121" s="232">
        <f>VLOOKUP($A121,g_area!$A:$B,2,FALSE)</f>
        <v>1336.08</v>
      </c>
      <c r="F121" s="9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29"/>
    </row>
    <row r="122" spans="1:20" x14ac:dyDescent="0.2">
      <c r="A122" s="26" t="s">
        <v>67</v>
      </c>
      <c r="B122" s="207" t="s">
        <v>88</v>
      </c>
      <c r="C122" s="156"/>
      <c r="D122" s="156" t="s">
        <v>6</v>
      </c>
      <c r="E122" s="232">
        <f>VLOOKUP($A122,g_area!$A:$B,2,FALSE)</f>
        <v>3304</v>
      </c>
      <c r="F122" s="9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29"/>
    </row>
    <row r="123" spans="1:20" s="227" customFormat="1" x14ac:dyDescent="0.2">
      <c r="A123" s="20" t="s">
        <v>180</v>
      </c>
      <c r="B123" s="296" t="s">
        <v>182</v>
      </c>
      <c r="C123" s="230"/>
      <c r="D123" s="230" t="s">
        <v>6</v>
      </c>
      <c r="E123" s="232">
        <f>VLOOKUP($A123,g_area!$A:$B,2,FALSE)</f>
        <v>398</v>
      </c>
      <c r="F123" s="230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36"/>
    </row>
    <row r="124" spans="1:20" s="227" customFormat="1" x14ac:dyDescent="0.2">
      <c r="A124" s="246" t="s">
        <v>152</v>
      </c>
      <c r="B124" s="162" t="s">
        <v>154</v>
      </c>
      <c r="C124" s="238"/>
      <c r="D124" s="238" t="s">
        <v>6</v>
      </c>
      <c r="E124" s="293">
        <f>VLOOKUP($A124,g_area!$A:$B,2,FALSE)</f>
        <v>4511</v>
      </c>
      <c r="F124" s="230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36"/>
    </row>
    <row r="125" spans="1:20" s="166" customFormat="1" ht="13.5" thickBot="1" x14ac:dyDescent="0.25">
      <c r="A125" s="124" t="s">
        <v>132</v>
      </c>
      <c r="B125" s="213" t="s">
        <v>142</v>
      </c>
      <c r="C125" s="156"/>
      <c r="D125" s="156" t="s">
        <v>6</v>
      </c>
      <c r="E125" s="292">
        <f>VLOOKUP($A125,g_area!$A:$B,2,FALSE)</f>
        <v>61.06</v>
      </c>
      <c r="F125" s="230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36"/>
    </row>
    <row r="126" spans="1:20" ht="16.5" thickTop="1" x14ac:dyDescent="0.25">
      <c r="A126" s="20"/>
      <c r="B126" s="20"/>
      <c r="E126" s="288">
        <f>SUM(E109:E125)</f>
        <v>32075.140000000003</v>
      </c>
      <c r="F126" s="24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</row>
    <row r="127" spans="1:20" ht="12.75" customHeight="1" x14ac:dyDescent="0.25">
      <c r="A127" s="16"/>
      <c r="B127" s="16"/>
      <c r="E127" s="24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20" ht="15" customHeight="1" x14ac:dyDescent="0.25">
      <c r="A128" s="16"/>
      <c r="B128" s="16"/>
      <c r="E128" s="34" t="s">
        <v>94</v>
      </c>
      <c r="F128" s="289">
        <v>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21" ht="15" customHeight="1" x14ac:dyDescent="0.25">
      <c r="A129" s="16"/>
      <c r="B129" s="16"/>
      <c r="E129" s="35" t="s">
        <v>95</v>
      </c>
      <c r="F129" s="290">
        <f>E125+E122+E121+E120+E119+E118+E117+E115+E114+E113+E112+E111+E110+E109+E124+E123+E116</f>
        <v>32075.14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21" s="227" customFormat="1" ht="15" customHeight="1" x14ac:dyDescent="0.25">
      <c r="A130" s="169"/>
      <c r="B130" s="169"/>
      <c r="C130" s="150"/>
      <c r="D130" s="150"/>
      <c r="E130" s="123"/>
      <c r="F130" s="234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</row>
    <row r="131" spans="1:21" s="227" customFormat="1" ht="15" customHeight="1" thickBot="1" x14ac:dyDescent="0.25">
      <c r="A131" s="170" t="s">
        <v>161</v>
      </c>
      <c r="C131" s="150"/>
      <c r="D131" s="150"/>
      <c r="E131" s="257" t="s">
        <v>168</v>
      </c>
      <c r="F131" s="150"/>
      <c r="G131" s="144"/>
      <c r="H131" s="24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</row>
    <row r="132" spans="1:21" s="227" customFormat="1" ht="15" customHeight="1" thickTop="1" x14ac:dyDescent="0.2">
      <c r="A132" s="106" t="s">
        <v>0</v>
      </c>
      <c r="B132" s="107" t="s">
        <v>5</v>
      </c>
      <c r="C132" s="300" t="s">
        <v>33</v>
      </c>
      <c r="D132" s="301"/>
      <c r="E132" s="108" t="s">
        <v>1</v>
      </c>
      <c r="F132" s="109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07"/>
      <c r="T132" s="111"/>
      <c r="U132" s="228"/>
    </row>
    <row r="133" spans="1:21" s="227" customFormat="1" ht="15" customHeight="1" x14ac:dyDescent="0.2">
      <c r="A133" s="89" t="s">
        <v>4</v>
      </c>
      <c r="B133" s="223"/>
      <c r="C133" s="222" t="s">
        <v>2</v>
      </c>
      <c r="D133" s="222" t="s">
        <v>3</v>
      </c>
      <c r="E133" s="260"/>
      <c r="F133" s="230"/>
      <c r="G133" s="113"/>
      <c r="H133" s="113"/>
      <c r="I133" s="113"/>
      <c r="J133" s="113"/>
      <c r="K133" s="229"/>
      <c r="L133" s="230"/>
      <c r="M133" s="230"/>
      <c r="N133" s="230"/>
      <c r="O133" s="230"/>
      <c r="P133" s="229"/>
      <c r="Q133" s="229"/>
      <c r="R133" s="229"/>
      <c r="S133" s="229"/>
      <c r="T133" s="236"/>
      <c r="U133" s="228"/>
    </row>
    <row r="134" spans="1:21" s="227" customFormat="1" ht="15" customHeight="1" x14ac:dyDescent="0.2">
      <c r="A134" s="263" t="s">
        <v>158</v>
      </c>
      <c r="B134" s="242" t="s">
        <v>162</v>
      </c>
      <c r="C134" s="105"/>
      <c r="D134" s="105" t="s">
        <v>6</v>
      </c>
      <c r="E134" s="232">
        <f>VLOOKUP($A134,g_area!$A:$B,2,FALSE)</f>
        <v>2853</v>
      </c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36"/>
    </row>
    <row r="135" spans="1:21" s="227" customFormat="1" ht="15" customHeight="1" thickBot="1" x14ac:dyDescent="0.25">
      <c r="A135" s="235" t="s">
        <v>157</v>
      </c>
      <c r="B135" s="242" t="s">
        <v>163</v>
      </c>
      <c r="C135" s="262"/>
      <c r="D135" s="252" t="s">
        <v>6</v>
      </c>
      <c r="E135" s="261">
        <f>VLOOKUP($A135,g_area!$A:$B,2,FALSE)</f>
        <v>6493</v>
      </c>
      <c r="F135" s="229"/>
      <c r="G135" s="231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36"/>
      <c r="U135" s="253"/>
    </row>
    <row r="136" spans="1:21" s="227" customFormat="1" ht="15" customHeight="1" thickTop="1" x14ac:dyDescent="0.25">
      <c r="A136" s="124"/>
      <c r="B136" s="124"/>
      <c r="C136" s="150"/>
      <c r="D136" s="150"/>
      <c r="E136" s="67">
        <f>SUM(E134:E135)</f>
        <v>9346</v>
      </c>
      <c r="F136" s="248"/>
      <c r="G136" s="234"/>
      <c r="H136" s="142"/>
      <c r="I136" s="228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228"/>
    </row>
    <row r="137" spans="1:21" s="227" customFormat="1" ht="15" customHeight="1" x14ac:dyDescent="0.2">
      <c r="A137" s="228"/>
      <c r="B137" s="228"/>
      <c r="C137" s="150"/>
      <c r="D137" s="150"/>
      <c r="E137" s="150"/>
      <c r="F137" s="150"/>
      <c r="G137" s="144"/>
      <c r="H137" s="153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</row>
    <row r="138" spans="1:21" s="227" customFormat="1" ht="15" customHeight="1" x14ac:dyDescent="0.25">
      <c r="A138" s="228"/>
      <c r="B138" s="228"/>
      <c r="C138" s="150"/>
      <c r="D138" s="150"/>
      <c r="E138" s="114" t="s">
        <v>94</v>
      </c>
      <c r="F138" s="289">
        <v>0</v>
      </c>
      <c r="H138" s="24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</row>
    <row r="139" spans="1:21" s="227" customFormat="1" ht="15" customHeight="1" x14ac:dyDescent="0.25">
      <c r="A139" s="228"/>
      <c r="B139" s="228"/>
      <c r="C139" s="150"/>
      <c r="D139" s="150"/>
      <c r="E139" s="115" t="s">
        <v>95</v>
      </c>
      <c r="F139" s="294">
        <f>E134+E135</f>
        <v>9346</v>
      </c>
      <c r="G139" s="255"/>
      <c r="H139" s="24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</row>
    <row r="140" spans="1:21" s="227" customFormat="1" ht="15" customHeight="1" x14ac:dyDescent="0.25">
      <c r="A140" s="228"/>
      <c r="B140" s="228"/>
      <c r="C140" s="150"/>
      <c r="D140" s="150"/>
      <c r="E140" s="254"/>
      <c r="F140" s="129"/>
      <c r="G140" s="234"/>
      <c r="H140" s="247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</row>
    <row r="142" spans="1:21" ht="16.5" thickBot="1" x14ac:dyDescent="0.25">
      <c r="A142" s="170" t="s">
        <v>149</v>
      </c>
      <c r="E142" s="257" t="s">
        <v>168</v>
      </c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1" ht="15" thickTop="1" x14ac:dyDescent="0.2">
      <c r="A143" s="60" t="s">
        <v>0</v>
      </c>
      <c r="B143" s="7" t="s">
        <v>5</v>
      </c>
      <c r="C143" s="300" t="s">
        <v>33</v>
      </c>
      <c r="D143" s="301"/>
      <c r="E143" s="36" t="s">
        <v>1</v>
      </c>
      <c r="F143" s="21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7"/>
      <c r="T143" s="61"/>
    </row>
    <row r="144" spans="1:21" x14ac:dyDescent="0.2">
      <c r="A144" s="62" t="s">
        <v>4</v>
      </c>
      <c r="B144" s="8"/>
      <c r="C144" s="6" t="s">
        <v>2</v>
      </c>
      <c r="D144" s="6" t="s">
        <v>3</v>
      </c>
      <c r="E144" s="39"/>
      <c r="F144" s="154"/>
      <c r="G144" s="90"/>
      <c r="H144" s="90"/>
      <c r="I144" s="90"/>
      <c r="J144" s="90"/>
      <c r="K144" s="157"/>
      <c r="L144" s="154"/>
      <c r="M144" s="154"/>
      <c r="N144" s="154"/>
      <c r="O144" s="154"/>
      <c r="P144" s="157"/>
      <c r="Q144" s="157"/>
      <c r="R144" s="157"/>
      <c r="S144" s="91"/>
      <c r="T144" s="92"/>
    </row>
    <row r="145" spans="1:23" x14ac:dyDescent="0.2">
      <c r="A145" s="27" t="s">
        <v>71</v>
      </c>
      <c r="B145" s="207" t="s">
        <v>176</v>
      </c>
      <c r="C145" s="105"/>
      <c r="D145" s="40" t="s">
        <v>6</v>
      </c>
      <c r="E145" s="232">
        <f>VLOOKUP($A145,g_area!$A:$B,2,FALSE)</f>
        <v>15431</v>
      </c>
      <c r="F145" s="230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36"/>
    </row>
    <row r="146" spans="1:23" x14ac:dyDescent="0.2">
      <c r="A146" s="27" t="s">
        <v>72</v>
      </c>
      <c r="B146" s="207" t="s">
        <v>89</v>
      </c>
      <c r="C146" s="156"/>
      <c r="D146" s="156" t="s">
        <v>6</v>
      </c>
      <c r="E146" s="232">
        <f>VLOOKUP($A146,g_area!$A:$B,2,FALSE)</f>
        <v>4048</v>
      </c>
      <c r="F146" s="9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29"/>
    </row>
    <row r="147" spans="1:23" s="227" customFormat="1" x14ac:dyDescent="0.2">
      <c r="A147" s="235" t="s">
        <v>177</v>
      </c>
      <c r="B147" s="265" t="s">
        <v>183</v>
      </c>
      <c r="C147" s="230"/>
      <c r="D147" s="230" t="s">
        <v>6</v>
      </c>
      <c r="E147" s="232">
        <f>VLOOKUP($A147,g_area!$A:$B,2,FALSE)</f>
        <v>2772</v>
      </c>
      <c r="F147" s="230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36"/>
    </row>
    <row r="148" spans="1:23" s="227" customFormat="1" x14ac:dyDescent="0.2">
      <c r="A148" s="235" t="s">
        <v>178</v>
      </c>
      <c r="B148" s="265" t="s">
        <v>184</v>
      </c>
      <c r="C148" s="230"/>
      <c r="D148" s="230" t="s">
        <v>6</v>
      </c>
      <c r="E148" s="232">
        <f>VLOOKUP($A148,g_area!$A:$B,2,FALSE)</f>
        <v>685</v>
      </c>
      <c r="F148" s="230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36"/>
    </row>
    <row r="149" spans="1:23" x14ac:dyDescent="0.2">
      <c r="A149" s="27" t="s">
        <v>73</v>
      </c>
      <c r="B149" s="207" t="s">
        <v>90</v>
      </c>
      <c r="C149" s="156"/>
      <c r="D149" s="156" t="s">
        <v>6</v>
      </c>
      <c r="E149" s="291">
        <f>VLOOKUP($A149,g_area!$A:$B,2,FALSE)</f>
        <v>225</v>
      </c>
      <c r="F149" s="9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29"/>
    </row>
    <row r="150" spans="1:23" s="227" customFormat="1" ht="13.5" thickBot="1" x14ac:dyDescent="0.25">
      <c r="A150" s="235" t="s">
        <v>139</v>
      </c>
      <c r="B150" s="237" t="s">
        <v>140</v>
      </c>
      <c r="C150" s="230"/>
      <c r="D150" s="230" t="s">
        <v>6</v>
      </c>
      <c r="E150" s="291">
        <f>VLOOKUP($A150,g_area!$A:$B,2,FALSE)</f>
        <v>519</v>
      </c>
      <c r="F150" s="230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36"/>
    </row>
    <row r="151" spans="1:23" ht="16.5" thickTop="1" x14ac:dyDescent="0.25">
      <c r="E151" s="288">
        <f>SUM(E145:E150)</f>
        <v>23680</v>
      </c>
      <c r="F151" s="24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</row>
    <row r="152" spans="1:23" s="166" customFormat="1" ht="15.75" x14ac:dyDescent="0.25">
      <c r="A152" s="151"/>
      <c r="C152" s="150"/>
      <c r="D152" s="150"/>
      <c r="E152" s="171"/>
      <c r="F152" s="190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</row>
    <row r="153" spans="1:23" s="166" customFormat="1" ht="15.75" x14ac:dyDescent="0.25">
      <c r="A153" s="151"/>
      <c r="E153" s="34" t="s">
        <v>94</v>
      </c>
      <c r="F153" s="289">
        <v>0</v>
      </c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</row>
    <row r="154" spans="1:23" s="166" customFormat="1" ht="15.75" x14ac:dyDescent="0.25">
      <c r="A154" s="151"/>
      <c r="E154" s="35" t="s">
        <v>95</v>
      </c>
      <c r="F154" s="290">
        <f>E149+E146+E145+E147+E148+E150</f>
        <v>23680</v>
      </c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</row>
    <row r="155" spans="1:23" s="227" customFormat="1" ht="15.75" x14ac:dyDescent="0.25">
      <c r="A155" s="151"/>
      <c r="E155" s="123"/>
      <c r="F155" s="234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</row>
    <row r="156" spans="1:23" s="227" customFormat="1" ht="16.5" thickBot="1" x14ac:dyDescent="0.25">
      <c r="A156" s="170" t="s">
        <v>164</v>
      </c>
      <c r="C156" s="248"/>
      <c r="D156" s="248"/>
      <c r="E156" s="257" t="s">
        <v>168</v>
      </c>
      <c r="F156" s="248"/>
      <c r="G156" s="144"/>
      <c r="H156" s="24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</row>
    <row r="157" spans="1:23" s="227" customFormat="1" ht="15" thickTop="1" x14ac:dyDescent="0.2">
      <c r="A157" s="106" t="s">
        <v>0</v>
      </c>
      <c r="B157" s="107" t="s">
        <v>5</v>
      </c>
      <c r="C157" s="300" t="s">
        <v>33</v>
      </c>
      <c r="D157" s="301"/>
      <c r="E157" s="108" t="s">
        <v>1</v>
      </c>
      <c r="F157" s="109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07"/>
      <c r="T157" s="111"/>
      <c r="U157" s="228"/>
      <c r="V157" s="228"/>
      <c r="W157" s="228"/>
    </row>
    <row r="158" spans="1:23" s="227" customFormat="1" x14ac:dyDescent="0.2">
      <c r="A158" s="89" t="s">
        <v>4</v>
      </c>
      <c r="B158" s="223"/>
      <c r="C158" s="222" t="s">
        <v>2</v>
      </c>
      <c r="D158" s="222" t="s">
        <v>3</v>
      </c>
      <c r="E158" s="104"/>
      <c r="F158" s="222"/>
      <c r="G158" s="90"/>
      <c r="H158" s="90"/>
      <c r="I158" s="90"/>
      <c r="J158" s="90"/>
      <c r="K158" s="223"/>
      <c r="L158" s="222"/>
      <c r="M158" s="222"/>
      <c r="N158" s="222"/>
      <c r="O158" s="222"/>
      <c r="P158" s="223"/>
      <c r="Q158" s="223"/>
      <c r="R158" s="223"/>
      <c r="S158" s="225"/>
      <c r="T158" s="92"/>
      <c r="U158" s="228"/>
      <c r="V158" s="228"/>
      <c r="W158" s="228"/>
    </row>
    <row r="159" spans="1:23" s="227" customFormat="1" x14ac:dyDescent="0.2">
      <c r="A159" s="264" t="s">
        <v>160</v>
      </c>
      <c r="B159" s="265" t="s">
        <v>165</v>
      </c>
      <c r="C159" s="262"/>
      <c r="D159" s="252" t="s">
        <v>6</v>
      </c>
      <c r="E159" s="232">
        <f>VLOOKUP($A159,g_area!$A:$B,2,FALSE)</f>
        <v>1244</v>
      </c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36"/>
    </row>
    <row r="160" spans="1:23" s="227" customFormat="1" ht="15.75" x14ac:dyDescent="0.25">
      <c r="A160" s="158"/>
      <c r="B160" s="161"/>
      <c r="C160" s="228"/>
      <c r="D160" s="228"/>
      <c r="E160" s="234">
        <f>SUM(E159:E159)</f>
        <v>1244</v>
      </c>
      <c r="F160" s="248"/>
      <c r="G160" s="228"/>
      <c r="H160" s="228"/>
      <c r="I160" s="228"/>
      <c r="O160" s="228"/>
      <c r="P160" s="228"/>
      <c r="Q160" s="228"/>
      <c r="R160" s="228"/>
      <c r="S160" s="228"/>
      <c r="T160" s="228"/>
      <c r="U160" s="228"/>
    </row>
    <row r="161" spans="1:23" s="227" customFormat="1" x14ac:dyDescent="0.2">
      <c r="A161" s="158"/>
      <c r="B161" s="161"/>
      <c r="C161" s="228"/>
      <c r="D161" s="228"/>
      <c r="E161" s="248"/>
      <c r="F161" s="248"/>
      <c r="G161" s="144"/>
      <c r="H161" s="248"/>
      <c r="I161" s="228"/>
      <c r="J161" s="228"/>
      <c r="K161" s="228"/>
      <c r="Q161" s="228"/>
      <c r="R161" s="228"/>
      <c r="S161" s="228"/>
      <c r="T161" s="228"/>
      <c r="U161" s="228"/>
      <c r="V161" s="228"/>
      <c r="W161" s="228"/>
    </row>
    <row r="162" spans="1:23" s="227" customFormat="1" ht="15.75" x14ac:dyDescent="0.25">
      <c r="A162" s="158"/>
      <c r="B162" s="228"/>
      <c r="C162" s="228"/>
      <c r="D162" s="228"/>
      <c r="E162" s="114" t="s">
        <v>94</v>
      </c>
      <c r="F162" s="289">
        <v>0</v>
      </c>
      <c r="H162" s="248"/>
      <c r="I162" s="228"/>
      <c r="J162" s="228"/>
      <c r="K162" s="228"/>
      <c r="Q162" s="228"/>
      <c r="R162" s="228"/>
      <c r="S162" s="228"/>
      <c r="T162" s="228"/>
      <c r="U162" s="228"/>
      <c r="V162" s="228"/>
      <c r="W162" s="228"/>
    </row>
    <row r="163" spans="1:23" s="227" customFormat="1" ht="15.75" x14ac:dyDescent="0.25">
      <c r="A163" s="158"/>
      <c r="B163" s="228"/>
      <c r="C163" s="228"/>
      <c r="D163" s="228"/>
      <c r="E163" s="115" t="s">
        <v>95</v>
      </c>
      <c r="F163" s="290">
        <f>E159</f>
        <v>1244</v>
      </c>
      <c r="H163" s="248"/>
      <c r="I163" s="228"/>
      <c r="J163" s="228"/>
      <c r="K163" s="228"/>
      <c r="Q163" s="228"/>
      <c r="R163" s="228"/>
      <c r="S163" s="228"/>
      <c r="T163" s="228"/>
      <c r="U163" s="228"/>
      <c r="V163" s="228"/>
      <c r="W163" s="228"/>
    </row>
    <row r="164" spans="1:23" s="135" customFormat="1" ht="12.75" customHeight="1" x14ac:dyDescent="0.25">
      <c r="A164" s="140"/>
      <c r="C164" s="136"/>
      <c r="D164" s="136"/>
      <c r="E164" s="143"/>
      <c r="F164" s="137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</row>
    <row r="165" spans="1:23" s="135" customFormat="1" ht="12.75" customHeight="1" x14ac:dyDescent="0.25">
      <c r="A165" s="140"/>
      <c r="C165" s="136"/>
      <c r="D165" s="136"/>
      <c r="E165" s="143"/>
      <c r="F165" s="137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</row>
    <row r="166" spans="1:23" s="227" customFormat="1" ht="12.75" customHeight="1" x14ac:dyDescent="0.25">
      <c r="A166" s="158"/>
      <c r="B166" s="161"/>
      <c r="C166" s="228"/>
      <c r="D166" s="176"/>
      <c r="E166" s="205"/>
      <c r="F166" s="240"/>
      <c r="G166" s="159"/>
      <c r="H166" s="240"/>
      <c r="I166" s="228"/>
      <c r="J166" s="228"/>
      <c r="K166" s="228"/>
      <c r="L166" s="226"/>
      <c r="M166" s="226"/>
      <c r="N166" s="226"/>
      <c r="O166" s="226"/>
      <c r="P166" s="226"/>
      <c r="Q166" s="228"/>
      <c r="R166" s="228"/>
      <c r="S166" s="228"/>
      <c r="T166" s="228"/>
      <c r="U166" s="228"/>
      <c r="V166" s="228"/>
      <c r="W166" s="228"/>
    </row>
    <row r="167" spans="1:23" s="227" customFormat="1" ht="12.75" customHeight="1" x14ac:dyDescent="0.25">
      <c r="A167" s="158"/>
      <c r="B167" s="161"/>
      <c r="C167" s="228"/>
      <c r="D167" s="176"/>
      <c r="E167" s="205"/>
      <c r="F167" s="240"/>
      <c r="G167" s="159"/>
      <c r="H167" s="240"/>
      <c r="I167" s="228"/>
      <c r="J167" s="228"/>
      <c r="K167" s="228"/>
      <c r="L167" s="226"/>
      <c r="M167" s="226"/>
      <c r="N167" s="226"/>
      <c r="O167" s="226"/>
      <c r="P167" s="226"/>
      <c r="Q167" s="228"/>
      <c r="R167" s="228"/>
      <c r="S167" s="228"/>
      <c r="T167" s="228"/>
      <c r="U167" s="228"/>
      <c r="V167" s="228"/>
      <c r="W167" s="228"/>
    </row>
    <row r="168" spans="1:23" x14ac:dyDescent="0.2">
      <c r="A168" s="1"/>
      <c r="C168" s="1"/>
      <c r="D168" s="1"/>
      <c r="E168" s="1"/>
      <c r="F168" s="1"/>
    </row>
    <row r="169" spans="1:23" ht="27" x14ac:dyDescent="0.4">
      <c r="A169" s="38" t="s">
        <v>175</v>
      </c>
      <c r="B169" s="30"/>
      <c r="E169" s="295">
        <f>E24+E45+E69+E87+E126+E151+E160+E136+E97</f>
        <v>210108.55000000002</v>
      </c>
      <c r="F169" s="28" t="s">
        <v>93</v>
      </c>
    </row>
    <row r="170" spans="1:23" ht="14.25" x14ac:dyDescent="0.2">
      <c r="B170" s="31">
        <f>F26+F47+F71+F89+F128+F153+F99+F138</f>
        <v>7407</v>
      </c>
      <c r="C170" s="192" t="s">
        <v>137</v>
      </c>
      <c r="D170" s="152"/>
      <c r="F170" s="31"/>
    </row>
    <row r="171" spans="1:23" ht="14.25" x14ac:dyDescent="0.2">
      <c r="B171" s="32">
        <f>F27+F48+F72+F90+F129+F154+F163+F139+F100</f>
        <v>202701.55</v>
      </c>
      <c r="C171" s="192" t="s">
        <v>138</v>
      </c>
      <c r="D171" s="152"/>
    </row>
    <row r="172" spans="1:23" ht="14.25" x14ac:dyDescent="0.2">
      <c r="B172" s="166"/>
      <c r="C172" s="150"/>
      <c r="D172" s="31" t="s">
        <v>105</v>
      </c>
      <c r="E172" s="31">
        <f>(B170)*7</f>
        <v>51849</v>
      </c>
      <c r="F172" s="30" t="s">
        <v>107</v>
      </c>
    </row>
    <row r="173" spans="1:23" ht="14.25" x14ac:dyDescent="0.2">
      <c r="B173" s="32"/>
      <c r="C173" s="150"/>
      <c r="D173" s="64" t="s">
        <v>106</v>
      </c>
      <c r="E173" s="31">
        <f>B171*5</f>
        <v>1013507.75</v>
      </c>
      <c r="F173" s="30" t="s">
        <v>107</v>
      </c>
    </row>
    <row r="174" spans="1:23" ht="18.75" x14ac:dyDescent="0.25">
      <c r="B174" s="166"/>
      <c r="C174" s="150"/>
      <c r="D174" s="150"/>
      <c r="E174" s="67">
        <f>SUM(E172:E173)</f>
        <v>1065356.75</v>
      </c>
      <c r="F174" s="65" t="s">
        <v>108</v>
      </c>
    </row>
    <row r="175" spans="1:23" x14ac:dyDescent="0.2">
      <c r="B175" s="196"/>
      <c r="C175" s="150"/>
      <c r="D175" s="150"/>
      <c r="E175" s="1"/>
      <c r="F175" s="1"/>
    </row>
    <row r="176" spans="1:23" x14ac:dyDescent="0.2">
      <c r="B176" s="196"/>
      <c r="E176" s="66"/>
    </row>
    <row r="177" spans="2:6" x14ac:dyDescent="0.2">
      <c r="D177" s="31"/>
      <c r="E177" s="196"/>
      <c r="F177" s="30"/>
    </row>
    <row r="178" spans="2:6" x14ac:dyDescent="0.2">
      <c r="D178" s="64"/>
      <c r="E178" s="196"/>
      <c r="F178" s="30"/>
    </row>
    <row r="179" spans="2:6" ht="15" x14ac:dyDescent="0.2">
      <c r="B179" s="166"/>
      <c r="C179" s="150"/>
      <c r="D179" s="15"/>
      <c r="E179" s="193"/>
      <c r="F179" s="194"/>
    </row>
  </sheetData>
  <mergeCells count="8">
    <mergeCell ref="C143:D143"/>
    <mergeCell ref="C132:D132"/>
    <mergeCell ref="C157:D157"/>
    <mergeCell ref="C32:D32"/>
    <mergeCell ref="C51:D51"/>
    <mergeCell ref="C107:D107"/>
    <mergeCell ref="C76:D76"/>
    <mergeCell ref="C94:D94"/>
  </mergeCells>
  <phoneticPr fontId="0" type="noConversion"/>
  <pageMargins left="0.70866141732283472" right="0.23622047244094491" top="0.74803149606299213" bottom="0.47244094488188981" header="0.31496062992125984" footer="0.31496062992125984"/>
  <pageSetup paperSize="9" scale="84" orientation="landscape" r:id="rId1"/>
  <headerFooter alignWithMargins="0"/>
  <rowBreaks count="2" manualBreakCount="2">
    <brk id="140" max="19" man="1"/>
    <brk id="16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5"/>
  <sheetViews>
    <sheetView zoomScale="85" zoomScaleNormal="85" workbookViewId="0">
      <selection activeCell="D25" sqref="D25"/>
    </sheetView>
  </sheetViews>
  <sheetFormatPr defaultRowHeight="12.75" x14ac:dyDescent="0.2"/>
  <cols>
    <col min="2" max="2" width="10.140625" style="298" bestFit="1" customWidth="1"/>
  </cols>
  <sheetData>
    <row r="1" spans="1:2" x14ac:dyDescent="0.2">
      <c r="A1" s="165" t="s">
        <v>21</v>
      </c>
      <c r="B1" s="298">
        <v>4102</v>
      </c>
    </row>
    <row r="2" spans="1:2" x14ac:dyDescent="0.2">
      <c r="A2" s="165" t="s">
        <v>148</v>
      </c>
      <c r="B2" s="298">
        <v>5322</v>
      </c>
    </row>
    <row r="3" spans="1:2" x14ac:dyDescent="0.2">
      <c r="A3" s="165" t="s">
        <v>27</v>
      </c>
      <c r="B3" s="299">
        <v>839.72</v>
      </c>
    </row>
    <row r="4" spans="1:2" x14ac:dyDescent="0.2">
      <c r="A4" s="165" t="s">
        <v>127</v>
      </c>
      <c r="B4" s="298">
        <v>4241</v>
      </c>
    </row>
    <row r="5" spans="1:2" x14ac:dyDescent="0.2">
      <c r="A5" s="165" t="s">
        <v>22</v>
      </c>
      <c r="B5" s="298">
        <v>3254</v>
      </c>
    </row>
    <row r="6" spans="1:2" x14ac:dyDescent="0.2">
      <c r="A6" s="165" t="s">
        <v>23</v>
      </c>
      <c r="B6" s="298">
        <v>1531</v>
      </c>
    </row>
    <row r="7" spans="1:2" x14ac:dyDescent="0.2">
      <c r="A7" s="165" t="s">
        <v>26</v>
      </c>
      <c r="B7" s="298">
        <v>2255</v>
      </c>
    </row>
    <row r="8" spans="1:2" x14ac:dyDescent="0.2">
      <c r="A8" s="165" t="s">
        <v>25</v>
      </c>
      <c r="B8" s="298">
        <v>934</v>
      </c>
    </row>
    <row r="9" spans="1:2" x14ac:dyDescent="0.2">
      <c r="A9" s="165" t="s">
        <v>128</v>
      </c>
      <c r="B9" s="299">
        <v>465.28</v>
      </c>
    </row>
    <row r="10" spans="1:2" x14ac:dyDescent="0.2">
      <c r="A10" s="165" t="s">
        <v>34</v>
      </c>
      <c r="B10" s="299">
        <v>1563</v>
      </c>
    </row>
    <row r="11" spans="1:2" x14ac:dyDescent="0.2">
      <c r="A11" s="165" t="s">
        <v>35</v>
      </c>
      <c r="B11" s="299">
        <v>8682</v>
      </c>
    </row>
    <row r="12" spans="1:2" x14ac:dyDescent="0.2">
      <c r="A12" s="165" t="s">
        <v>36</v>
      </c>
      <c r="B12" s="299">
        <v>4023</v>
      </c>
    </row>
    <row r="13" spans="1:2" x14ac:dyDescent="0.2">
      <c r="A13" s="165" t="s">
        <v>37</v>
      </c>
      <c r="B13" s="298">
        <v>1856</v>
      </c>
    </row>
    <row r="14" spans="1:2" x14ac:dyDescent="0.2">
      <c r="A14" s="165" t="s">
        <v>43</v>
      </c>
      <c r="B14" s="298">
        <v>9719</v>
      </c>
    </row>
    <row r="15" spans="1:2" x14ac:dyDescent="0.2">
      <c r="A15" s="165" t="s">
        <v>38</v>
      </c>
      <c r="B15" s="298">
        <v>677</v>
      </c>
    </row>
    <row r="16" spans="1:2" x14ac:dyDescent="0.2">
      <c r="A16" s="165" t="s">
        <v>39</v>
      </c>
      <c r="B16" s="298">
        <v>1186</v>
      </c>
    </row>
    <row r="17" spans="1:2" x14ac:dyDescent="0.2">
      <c r="A17" s="165" t="s">
        <v>40</v>
      </c>
      <c r="B17" s="298">
        <v>3132</v>
      </c>
    </row>
    <row r="18" spans="1:2" x14ac:dyDescent="0.2">
      <c r="A18" s="165" t="s">
        <v>41</v>
      </c>
      <c r="B18" s="299">
        <v>1056.8900000000001</v>
      </c>
    </row>
    <row r="19" spans="1:2" x14ac:dyDescent="0.2">
      <c r="A19" s="165" t="s">
        <v>42</v>
      </c>
      <c r="B19" s="298">
        <v>2431</v>
      </c>
    </row>
    <row r="20" spans="1:2" x14ac:dyDescent="0.2">
      <c r="A20" s="165" t="s">
        <v>129</v>
      </c>
      <c r="B20" s="299">
        <v>8693</v>
      </c>
    </row>
    <row r="21" spans="1:2" x14ac:dyDescent="0.2">
      <c r="A21" s="165" t="s">
        <v>44</v>
      </c>
      <c r="B21" s="299">
        <v>2626</v>
      </c>
    </row>
    <row r="22" spans="1:2" x14ac:dyDescent="0.2">
      <c r="A22" s="165" t="s">
        <v>45</v>
      </c>
      <c r="B22" s="298">
        <v>1457</v>
      </c>
    </row>
    <row r="23" spans="1:2" x14ac:dyDescent="0.2">
      <c r="A23" s="165" t="s">
        <v>91</v>
      </c>
      <c r="B23" s="299">
        <v>781.12</v>
      </c>
    </row>
    <row r="24" spans="1:2" x14ac:dyDescent="0.2">
      <c r="A24" s="165" t="s">
        <v>46</v>
      </c>
      <c r="B24" s="298">
        <v>1871</v>
      </c>
    </row>
    <row r="25" spans="1:2" x14ac:dyDescent="0.2">
      <c r="A25" s="165" t="s">
        <v>47</v>
      </c>
      <c r="B25" s="299">
        <v>253.76</v>
      </c>
    </row>
    <row r="26" spans="1:2" x14ac:dyDescent="0.2">
      <c r="A26" s="165" t="s">
        <v>48</v>
      </c>
      <c r="B26" s="299">
        <v>926.34</v>
      </c>
    </row>
    <row r="27" spans="1:2" x14ac:dyDescent="0.2">
      <c r="A27" s="165" t="s">
        <v>49</v>
      </c>
      <c r="B27" s="299">
        <v>572</v>
      </c>
    </row>
    <row r="28" spans="1:2" x14ac:dyDescent="0.2">
      <c r="A28" s="165" t="s">
        <v>50</v>
      </c>
      <c r="B28" s="299">
        <v>3629</v>
      </c>
    </row>
    <row r="29" spans="1:2" x14ac:dyDescent="0.2">
      <c r="A29" s="165" t="s">
        <v>130</v>
      </c>
      <c r="B29" s="299">
        <v>2168</v>
      </c>
    </row>
    <row r="30" spans="1:2" x14ac:dyDescent="0.2">
      <c r="A30" s="165" t="s">
        <v>74</v>
      </c>
      <c r="B30" s="298">
        <v>474</v>
      </c>
    </row>
    <row r="31" spans="1:2" x14ac:dyDescent="0.2">
      <c r="A31" s="165" t="s">
        <v>58</v>
      </c>
      <c r="B31" s="299">
        <v>158.88999999999999</v>
      </c>
    </row>
    <row r="32" spans="1:2" x14ac:dyDescent="0.2">
      <c r="A32" s="165" t="s">
        <v>131</v>
      </c>
      <c r="B32" s="298">
        <v>2767</v>
      </c>
    </row>
    <row r="33" spans="1:4" x14ac:dyDescent="0.2">
      <c r="A33" s="165" t="s">
        <v>57</v>
      </c>
      <c r="B33" s="299">
        <v>693</v>
      </c>
    </row>
    <row r="34" spans="1:4" x14ac:dyDescent="0.2">
      <c r="A34" s="165" t="s">
        <v>12</v>
      </c>
      <c r="B34" s="299">
        <v>7839</v>
      </c>
    </row>
    <row r="35" spans="1:4" x14ac:dyDescent="0.2">
      <c r="A35" s="165" t="s">
        <v>14</v>
      </c>
      <c r="B35" s="298">
        <v>3898</v>
      </c>
    </row>
    <row r="36" spans="1:4" x14ac:dyDescent="0.2">
      <c r="A36" s="165" t="s">
        <v>11</v>
      </c>
      <c r="B36" s="298">
        <v>5327</v>
      </c>
    </row>
    <row r="37" spans="1:4" x14ac:dyDescent="0.2">
      <c r="A37" s="165" t="s">
        <v>9</v>
      </c>
      <c r="B37" s="298">
        <v>1792</v>
      </c>
    </row>
    <row r="38" spans="1:4" x14ac:dyDescent="0.2">
      <c r="A38" s="165" t="s">
        <v>10</v>
      </c>
      <c r="B38" s="298">
        <v>2477</v>
      </c>
    </row>
    <row r="39" spans="1:4" x14ac:dyDescent="0.2">
      <c r="A39" s="165" t="s">
        <v>8</v>
      </c>
      <c r="B39" s="298">
        <v>6038</v>
      </c>
    </row>
    <row r="40" spans="1:4" x14ac:dyDescent="0.2">
      <c r="A40" s="165" t="s">
        <v>13</v>
      </c>
      <c r="B40" s="298">
        <v>3509</v>
      </c>
    </row>
    <row r="41" spans="1:4" x14ac:dyDescent="0.2">
      <c r="A41" s="165" t="s">
        <v>170</v>
      </c>
      <c r="B41" s="298">
        <v>3065</v>
      </c>
      <c r="D41" s="277"/>
    </row>
    <row r="42" spans="1:4" x14ac:dyDescent="0.2">
      <c r="A42" s="165" t="s">
        <v>171</v>
      </c>
      <c r="B42" s="298">
        <v>8031</v>
      </c>
      <c r="D42" s="277"/>
    </row>
    <row r="43" spans="1:4" x14ac:dyDescent="0.2">
      <c r="A43" s="165" t="s">
        <v>169</v>
      </c>
      <c r="B43" s="298">
        <v>1342</v>
      </c>
      <c r="D43" s="277"/>
    </row>
    <row r="44" spans="1:4" x14ac:dyDescent="0.2">
      <c r="A44" s="165" t="s">
        <v>122</v>
      </c>
      <c r="B44" s="298">
        <v>13196</v>
      </c>
      <c r="D44" s="277"/>
    </row>
    <row r="45" spans="1:4" x14ac:dyDescent="0.2">
      <c r="A45" s="165" t="s">
        <v>52</v>
      </c>
      <c r="B45" s="298">
        <v>603</v>
      </c>
      <c r="D45" s="277"/>
    </row>
    <row r="46" spans="1:4" x14ac:dyDescent="0.2">
      <c r="A46" s="165" t="s">
        <v>53</v>
      </c>
      <c r="B46" s="298">
        <v>1123</v>
      </c>
      <c r="D46" s="277"/>
    </row>
    <row r="47" spans="1:4" x14ac:dyDescent="0.2">
      <c r="A47" s="165" t="s">
        <v>54</v>
      </c>
      <c r="B47" s="298">
        <v>458</v>
      </c>
      <c r="D47" s="277"/>
    </row>
    <row r="48" spans="1:4" x14ac:dyDescent="0.2">
      <c r="A48" s="165" t="s">
        <v>55</v>
      </c>
      <c r="B48" s="298">
        <v>1771</v>
      </c>
      <c r="D48" s="277"/>
    </row>
    <row r="49" spans="1:4" x14ac:dyDescent="0.2">
      <c r="A49" s="165" t="s">
        <v>56</v>
      </c>
      <c r="B49" s="298">
        <v>159</v>
      </c>
      <c r="D49" s="277"/>
    </row>
    <row r="50" spans="1:4" x14ac:dyDescent="0.2">
      <c r="A50" s="165" t="s">
        <v>63</v>
      </c>
      <c r="B50" s="298">
        <v>185</v>
      </c>
      <c r="D50" s="277"/>
    </row>
    <row r="51" spans="1:4" x14ac:dyDescent="0.2">
      <c r="A51" s="165" t="s">
        <v>64</v>
      </c>
      <c r="B51" s="299">
        <v>544</v>
      </c>
      <c r="D51" s="277"/>
    </row>
    <row r="52" spans="1:4" x14ac:dyDescent="0.2">
      <c r="A52" s="165" t="s">
        <v>66</v>
      </c>
      <c r="B52" s="299">
        <v>1336.08</v>
      </c>
      <c r="D52" s="277"/>
    </row>
    <row r="53" spans="1:4" x14ac:dyDescent="0.2">
      <c r="A53" s="165" t="s">
        <v>152</v>
      </c>
      <c r="B53" s="299">
        <v>4511</v>
      </c>
      <c r="D53" s="277"/>
    </row>
    <row r="54" spans="1:4" x14ac:dyDescent="0.2">
      <c r="A54" s="165" t="s">
        <v>132</v>
      </c>
      <c r="B54" s="299">
        <v>61.06</v>
      </c>
      <c r="D54" s="277"/>
    </row>
    <row r="55" spans="1:4" x14ac:dyDescent="0.2">
      <c r="A55" s="165" t="s">
        <v>157</v>
      </c>
      <c r="B55" s="298">
        <v>6493</v>
      </c>
      <c r="D55" s="277"/>
    </row>
    <row r="56" spans="1:4" x14ac:dyDescent="0.2">
      <c r="A56" s="165" t="s">
        <v>158</v>
      </c>
      <c r="B56" s="299">
        <v>2853</v>
      </c>
      <c r="D56" s="277"/>
    </row>
    <row r="57" spans="1:4" x14ac:dyDescent="0.2">
      <c r="A57" s="165" t="s">
        <v>159</v>
      </c>
      <c r="B57" s="298">
        <v>8846</v>
      </c>
      <c r="D57" s="277"/>
    </row>
    <row r="58" spans="1:4" x14ac:dyDescent="0.2">
      <c r="A58" s="165" t="s">
        <v>71</v>
      </c>
      <c r="B58" s="298">
        <v>15431</v>
      </c>
      <c r="D58" s="277"/>
    </row>
    <row r="59" spans="1:4" x14ac:dyDescent="0.2">
      <c r="A59" s="165" t="s">
        <v>72</v>
      </c>
      <c r="B59" s="298">
        <v>4048</v>
      </c>
      <c r="D59" s="277"/>
    </row>
    <row r="60" spans="1:4" x14ac:dyDescent="0.2">
      <c r="A60" s="165" t="s">
        <v>177</v>
      </c>
      <c r="B60" s="298">
        <v>2772</v>
      </c>
      <c r="D60" s="277"/>
    </row>
    <row r="61" spans="1:4" x14ac:dyDescent="0.2">
      <c r="A61" s="165" t="s">
        <v>178</v>
      </c>
      <c r="B61" s="298">
        <v>685</v>
      </c>
      <c r="D61" s="277"/>
    </row>
    <row r="62" spans="1:4" x14ac:dyDescent="0.2">
      <c r="A62" s="165" t="s">
        <v>73</v>
      </c>
      <c r="B62" s="298">
        <v>225</v>
      </c>
      <c r="D62" s="277"/>
    </row>
    <row r="63" spans="1:4" x14ac:dyDescent="0.2">
      <c r="A63" s="165" t="s">
        <v>160</v>
      </c>
      <c r="B63" s="298">
        <v>1244</v>
      </c>
      <c r="D63" s="277"/>
    </row>
    <row r="64" spans="1:4" x14ac:dyDescent="0.2">
      <c r="A64" s="165" t="s">
        <v>133</v>
      </c>
      <c r="B64" s="298">
        <v>1837</v>
      </c>
      <c r="D64" s="277"/>
    </row>
    <row r="65" spans="1:4" x14ac:dyDescent="0.2">
      <c r="A65" s="165" t="s">
        <v>134</v>
      </c>
      <c r="B65" s="298">
        <v>976</v>
      </c>
      <c r="D65" s="277"/>
    </row>
    <row r="66" spans="1:4" x14ac:dyDescent="0.2">
      <c r="A66" s="165" t="s">
        <v>139</v>
      </c>
      <c r="B66" s="299">
        <v>519</v>
      </c>
      <c r="D66" s="277"/>
    </row>
    <row r="67" spans="1:4" x14ac:dyDescent="0.2">
      <c r="A67" s="165" t="s">
        <v>24</v>
      </c>
      <c r="B67" s="299">
        <v>1376.11</v>
      </c>
      <c r="D67" s="277"/>
    </row>
    <row r="68" spans="1:4" x14ac:dyDescent="0.2">
      <c r="A68" s="165" t="s">
        <v>185</v>
      </c>
      <c r="B68" s="299">
        <v>2361.8200000000002</v>
      </c>
      <c r="D68" s="277"/>
    </row>
    <row r="69" spans="1:4" x14ac:dyDescent="0.2">
      <c r="A69" s="165" t="s">
        <v>67</v>
      </c>
      <c r="B69" s="299">
        <v>3304</v>
      </c>
      <c r="D69" s="277"/>
    </row>
    <row r="70" spans="1:4" x14ac:dyDescent="0.2">
      <c r="A70" s="165" t="s">
        <v>153</v>
      </c>
      <c r="B70" s="299">
        <v>1634</v>
      </c>
      <c r="D70" s="277"/>
    </row>
    <row r="71" spans="1:4" x14ac:dyDescent="0.2">
      <c r="A71" s="165" t="s">
        <v>123</v>
      </c>
      <c r="B71" s="299">
        <v>1134</v>
      </c>
      <c r="D71" s="277"/>
    </row>
    <row r="72" spans="1:4" x14ac:dyDescent="0.2">
      <c r="A72" s="165" t="s">
        <v>179</v>
      </c>
      <c r="B72" s="299">
        <v>911.48</v>
      </c>
      <c r="D72" s="277"/>
    </row>
    <row r="73" spans="1:4" x14ac:dyDescent="0.2">
      <c r="A73" s="165" t="s">
        <v>65</v>
      </c>
      <c r="B73" s="298">
        <v>1336</v>
      </c>
      <c r="D73" s="277"/>
    </row>
    <row r="74" spans="1:4" x14ac:dyDescent="0.2">
      <c r="A74" s="165" t="s">
        <v>180</v>
      </c>
      <c r="B74" s="299">
        <v>398</v>
      </c>
      <c r="D74" s="277"/>
    </row>
    <row r="75" spans="1:4" x14ac:dyDescent="0.2">
      <c r="A75" s="165" t="s">
        <v>187</v>
      </c>
      <c r="B75" s="299">
        <v>119</v>
      </c>
      <c r="D75" s="277"/>
    </row>
    <row r="76" spans="1:4" x14ac:dyDescent="0.2">
      <c r="A76" s="165"/>
      <c r="D76" s="277"/>
    </row>
    <row r="77" spans="1:4" x14ac:dyDescent="0.2">
      <c r="A77" s="165"/>
      <c r="D77" s="277"/>
    </row>
    <row r="78" spans="1:4" x14ac:dyDescent="0.2">
      <c r="A78" s="165"/>
      <c r="D78" s="277"/>
    </row>
    <row r="79" spans="1:4" x14ac:dyDescent="0.2">
      <c r="A79" s="165"/>
      <c r="D79" s="277"/>
    </row>
    <row r="80" spans="1:4" x14ac:dyDescent="0.2">
      <c r="A80" s="165"/>
      <c r="D80" s="277"/>
    </row>
    <row r="81" spans="1:4" x14ac:dyDescent="0.2">
      <c r="A81" s="165"/>
      <c r="D81" s="277"/>
    </row>
    <row r="82" spans="1:4" x14ac:dyDescent="0.2">
      <c r="A82" s="165"/>
      <c r="D82" s="277"/>
    </row>
    <row r="83" spans="1:4" x14ac:dyDescent="0.2">
      <c r="A83" s="165"/>
      <c r="D83" s="277"/>
    </row>
    <row r="84" spans="1:4" x14ac:dyDescent="0.2">
      <c r="A84" s="165"/>
      <c r="D84" s="277"/>
    </row>
    <row r="85" spans="1:4" x14ac:dyDescent="0.2">
      <c r="A85" s="165"/>
      <c r="D85" s="277"/>
    </row>
    <row r="86" spans="1:4" x14ac:dyDescent="0.2">
      <c r="A86" s="165"/>
      <c r="D86" s="277"/>
    </row>
    <row r="87" spans="1:4" x14ac:dyDescent="0.2">
      <c r="A87" s="165"/>
      <c r="D87" s="277"/>
    </row>
    <row r="88" spans="1:4" x14ac:dyDescent="0.2">
      <c r="A88" s="165"/>
      <c r="D88" s="277"/>
    </row>
    <row r="89" spans="1:4" x14ac:dyDescent="0.2">
      <c r="A89" s="165"/>
      <c r="D89" s="277"/>
    </row>
    <row r="90" spans="1:4" x14ac:dyDescent="0.2">
      <c r="A90" s="165"/>
      <c r="D90" s="277"/>
    </row>
    <row r="91" spans="1:4" x14ac:dyDescent="0.2">
      <c r="A91" s="165"/>
      <c r="D91" s="277"/>
    </row>
    <row r="92" spans="1:4" x14ac:dyDescent="0.2">
      <c r="A92" s="165"/>
      <c r="D92" s="277"/>
    </row>
    <row r="93" spans="1:4" x14ac:dyDescent="0.2">
      <c r="A93" s="165"/>
      <c r="D93" s="277"/>
    </row>
    <row r="94" spans="1:4" x14ac:dyDescent="0.2">
      <c r="A94" s="165"/>
      <c r="D94" s="277"/>
    </row>
    <row r="95" spans="1:4" x14ac:dyDescent="0.2">
      <c r="A95" s="165"/>
      <c r="D95" s="277"/>
    </row>
    <row r="96" spans="1:4" x14ac:dyDescent="0.2">
      <c r="A96" s="165"/>
      <c r="D96" s="277"/>
    </row>
    <row r="97" spans="1:4" x14ac:dyDescent="0.2">
      <c r="A97" s="165"/>
      <c r="D97" s="277"/>
    </row>
    <row r="98" spans="1:4" x14ac:dyDescent="0.2">
      <c r="A98" s="165"/>
      <c r="D98" s="277"/>
    </row>
    <row r="99" spans="1:4" x14ac:dyDescent="0.2">
      <c r="A99" s="165"/>
      <c r="D99" s="277"/>
    </row>
    <row r="100" spans="1:4" x14ac:dyDescent="0.2">
      <c r="A100" s="165"/>
      <c r="D100" s="277"/>
    </row>
    <row r="101" spans="1:4" x14ac:dyDescent="0.2">
      <c r="A101" s="165"/>
      <c r="D101" s="277"/>
    </row>
    <row r="102" spans="1:4" x14ac:dyDescent="0.2">
      <c r="A102" s="165"/>
      <c r="D102" s="277"/>
    </row>
    <row r="103" spans="1:4" x14ac:dyDescent="0.2">
      <c r="A103" s="165"/>
      <c r="D103" s="277"/>
    </row>
    <row r="104" spans="1:4" x14ac:dyDescent="0.2">
      <c r="A104" s="165"/>
      <c r="D104" s="277"/>
    </row>
    <row r="105" spans="1:4" x14ac:dyDescent="0.2">
      <c r="A105" s="165"/>
      <c r="D105" s="277"/>
    </row>
    <row r="106" spans="1:4" x14ac:dyDescent="0.2">
      <c r="A106" s="165"/>
      <c r="D106" s="277"/>
    </row>
    <row r="107" spans="1:4" x14ac:dyDescent="0.2">
      <c r="A107" s="165"/>
      <c r="D107" s="277"/>
    </row>
    <row r="108" spans="1:4" x14ac:dyDescent="0.2">
      <c r="A108" s="165"/>
      <c r="D108" s="277"/>
    </row>
    <row r="109" spans="1:4" x14ac:dyDescent="0.2">
      <c r="A109" s="165"/>
      <c r="D109" s="277"/>
    </row>
    <row r="110" spans="1:4" x14ac:dyDescent="0.2">
      <c r="A110" s="165"/>
      <c r="D110" s="277"/>
    </row>
    <row r="111" spans="1:4" x14ac:dyDescent="0.2">
      <c r="A111" s="165"/>
      <c r="D111" s="277"/>
    </row>
    <row r="112" spans="1:4" x14ac:dyDescent="0.2">
      <c r="A112" s="165"/>
      <c r="D112" s="277"/>
    </row>
    <row r="113" spans="1:4" x14ac:dyDescent="0.2">
      <c r="A113" s="165"/>
      <c r="D113" s="277"/>
    </row>
    <row r="114" spans="1:4" x14ac:dyDescent="0.2">
      <c r="A114" s="165"/>
      <c r="D114" s="277"/>
    </row>
    <row r="115" spans="1:4" x14ac:dyDescent="0.2">
      <c r="A115" s="165"/>
      <c r="D115" s="277"/>
    </row>
    <row r="116" spans="1:4" x14ac:dyDescent="0.2">
      <c r="A116" s="165"/>
      <c r="D116" s="277"/>
    </row>
    <row r="117" spans="1:4" x14ac:dyDescent="0.2">
      <c r="A117" s="165"/>
      <c r="D117" s="277"/>
    </row>
    <row r="118" spans="1:4" x14ac:dyDescent="0.2">
      <c r="A118" s="165"/>
      <c r="D118" s="277"/>
    </row>
    <row r="119" spans="1:4" x14ac:dyDescent="0.2">
      <c r="A119" s="165"/>
      <c r="D119" s="277"/>
    </row>
    <row r="120" spans="1:4" x14ac:dyDescent="0.2">
      <c r="A120" s="165"/>
      <c r="D120" s="277"/>
    </row>
    <row r="121" spans="1:4" x14ac:dyDescent="0.2">
      <c r="A121" s="165"/>
      <c r="D121" s="277"/>
    </row>
    <row r="122" spans="1:4" x14ac:dyDescent="0.2">
      <c r="A122" s="165"/>
      <c r="D122" s="277"/>
    </row>
    <row r="123" spans="1:4" x14ac:dyDescent="0.2">
      <c r="A123" s="165"/>
      <c r="D123" s="277"/>
    </row>
    <row r="124" spans="1:4" x14ac:dyDescent="0.2">
      <c r="A124" s="165"/>
      <c r="D124" s="277"/>
    </row>
    <row r="125" spans="1:4" x14ac:dyDescent="0.2">
      <c r="A125" s="165"/>
      <c r="D125" s="277"/>
    </row>
    <row r="126" spans="1:4" x14ac:dyDescent="0.2">
      <c r="A126" s="165"/>
      <c r="D126" s="277"/>
    </row>
    <row r="127" spans="1:4" x14ac:dyDescent="0.2">
      <c r="A127" s="165"/>
      <c r="D127" s="277"/>
    </row>
    <row r="128" spans="1:4" x14ac:dyDescent="0.2">
      <c r="A128" s="165"/>
      <c r="D128" s="277"/>
    </row>
    <row r="129" spans="1:4" x14ac:dyDescent="0.2">
      <c r="A129" s="165"/>
      <c r="D129" s="277"/>
    </row>
    <row r="130" spans="1:4" x14ac:dyDescent="0.2">
      <c r="A130" s="165"/>
      <c r="D130" s="277"/>
    </row>
    <row r="131" spans="1:4" x14ac:dyDescent="0.2">
      <c r="A131" s="165"/>
      <c r="D131" s="277"/>
    </row>
    <row r="132" spans="1:4" x14ac:dyDescent="0.2">
      <c r="A132" s="165"/>
      <c r="D132" s="277"/>
    </row>
    <row r="133" spans="1:4" x14ac:dyDescent="0.2">
      <c r="A133" s="165"/>
      <c r="D133" s="277"/>
    </row>
    <row r="134" spans="1:4" x14ac:dyDescent="0.2">
      <c r="A134" s="165"/>
      <c r="D134" s="277"/>
    </row>
    <row r="135" spans="1:4" x14ac:dyDescent="0.2">
      <c r="A135" s="165"/>
      <c r="D135" s="277"/>
    </row>
    <row r="136" spans="1:4" x14ac:dyDescent="0.2">
      <c r="A136" s="165"/>
      <c r="D136" s="277"/>
    </row>
    <row r="137" spans="1:4" x14ac:dyDescent="0.2">
      <c r="A137" s="165"/>
      <c r="D137" s="277"/>
    </row>
    <row r="138" spans="1:4" x14ac:dyDescent="0.2">
      <c r="A138" s="165"/>
      <c r="D138" s="277"/>
    </row>
    <row r="139" spans="1:4" x14ac:dyDescent="0.2">
      <c r="A139" s="165"/>
      <c r="D139" s="277"/>
    </row>
    <row r="140" spans="1:4" x14ac:dyDescent="0.2">
      <c r="A140" s="165"/>
      <c r="D140" s="277"/>
    </row>
    <row r="141" spans="1:4" x14ac:dyDescent="0.2">
      <c r="A141" s="165"/>
      <c r="D141" s="277"/>
    </row>
    <row r="142" spans="1:4" x14ac:dyDescent="0.2">
      <c r="A142" s="165"/>
      <c r="D142" s="277"/>
    </row>
    <row r="143" spans="1:4" x14ac:dyDescent="0.2">
      <c r="A143" s="165"/>
      <c r="D143" s="277"/>
    </row>
    <row r="144" spans="1:4" x14ac:dyDescent="0.2">
      <c r="A144" s="165"/>
      <c r="D144" s="277"/>
    </row>
    <row r="145" spans="1:4" x14ac:dyDescent="0.2">
      <c r="A145" s="165"/>
      <c r="D145" s="277"/>
    </row>
    <row r="146" spans="1:4" x14ac:dyDescent="0.2">
      <c r="A146" s="165"/>
      <c r="D146" s="277"/>
    </row>
    <row r="147" spans="1:4" x14ac:dyDescent="0.2">
      <c r="A147" s="165"/>
      <c r="D147" s="277"/>
    </row>
    <row r="148" spans="1:4" x14ac:dyDescent="0.2">
      <c r="A148" s="165"/>
      <c r="D148" s="277"/>
    </row>
    <row r="149" spans="1:4" x14ac:dyDescent="0.2">
      <c r="A149" s="165"/>
      <c r="D149" s="277"/>
    </row>
    <row r="150" spans="1:4" x14ac:dyDescent="0.2">
      <c r="A150" s="165"/>
      <c r="D150" s="277"/>
    </row>
    <row r="151" spans="1:4" x14ac:dyDescent="0.2">
      <c r="A151" s="165"/>
      <c r="D151" s="277"/>
    </row>
    <row r="152" spans="1:4" x14ac:dyDescent="0.2">
      <c r="A152" s="165"/>
      <c r="D152" s="277"/>
    </row>
    <row r="153" spans="1:4" x14ac:dyDescent="0.2">
      <c r="A153" s="165"/>
      <c r="D153" s="277"/>
    </row>
    <row r="154" spans="1:4" x14ac:dyDescent="0.2">
      <c r="A154" s="165"/>
      <c r="D154" s="277"/>
    </row>
    <row r="155" spans="1:4" x14ac:dyDescent="0.2">
      <c r="A155" s="165"/>
      <c r="D155" s="277"/>
    </row>
    <row r="156" spans="1:4" x14ac:dyDescent="0.2">
      <c r="A156" s="165"/>
      <c r="D156" s="277"/>
    </row>
    <row r="157" spans="1:4" x14ac:dyDescent="0.2">
      <c r="A157" s="165"/>
      <c r="D157" s="277"/>
    </row>
    <row r="158" spans="1:4" x14ac:dyDescent="0.2">
      <c r="A158" s="165"/>
      <c r="D158" s="277"/>
    </row>
    <row r="159" spans="1:4" x14ac:dyDescent="0.2">
      <c r="A159" s="165"/>
      <c r="D159" s="277"/>
    </row>
    <row r="160" spans="1:4" x14ac:dyDescent="0.2">
      <c r="A160" s="165"/>
      <c r="D160" s="277"/>
    </row>
    <row r="161" spans="1:4" x14ac:dyDescent="0.2">
      <c r="A161" s="165"/>
      <c r="D161" s="277"/>
    </row>
    <row r="162" spans="1:4" x14ac:dyDescent="0.2">
      <c r="A162" s="165"/>
      <c r="D162" s="277"/>
    </row>
    <row r="163" spans="1:4" x14ac:dyDescent="0.2">
      <c r="A163" s="165"/>
      <c r="D163" s="277"/>
    </row>
    <row r="164" spans="1:4" x14ac:dyDescent="0.2">
      <c r="A164" s="165"/>
      <c r="D164" s="277"/>
    </row>
    <row r="165" spans="1:4" x14ac:dyDescent="0.2">
      <c r="A165" s="165"/>
      <c r="D165" s="277"/>
    </row>
    <row r="166" spans="1:4" x14ac:dyDescent="0.2">
      <c r="A166" s="165"/>
      <c r="D166" s="277"/>
    </row>
    <row r="167" spans="1:4" x14ac:dyDescent="0.2">
      <c r="A167" s="165"/>
      <c r="D167" s="277"/>
    </row>
    <row r="168" spans="1:4" x14ac:dyDescent="0.2">
      <c r="A168" s="165"/>
      <c r="D168" s="277"/>
    </row>
    <row r="169" spans="1:4" x14ac:dyDescent="0.2">
      <c r="A169" s="165"/>
      <c r="D169" s="277"/>
    </row>
    <row r="170" spans="1:4" x14ac:dyDescent="0.2">
      <c r="A170" s="165"/>
      <c r="D170" s="277"/>
    </row>
    <row r="171" spans="1:4" x14ac:dyDescent="0.2">
      <c r="A171" s="165"/>
      <c r="D171" s="277"/>
    </row>
    <row r="172" spans="1:4" x14ac:dyDescent="0.2">
      <c r="A172" s="165"/>
      <c r="D172" s="277"/>
    </row>
    <row r="173" spans="1:4" x14ac:dyDescent="0.2">
      <c r="A173" s="165"/>
      <c r="D173" s="277"/>
    </row>
    <row r="174" spans="1:4" x14ac:dyDescent="0.2">
      <c r="A174" s="165"/>
      <c r="D174" s="277"/>
    </row>
    <row r="175" spans="1:4" x14ac:dyDescent="0.2">
      <c r="A175" s="165"/>
      <c r="D175" s="277"/>
    </row>
    <row r="176" spans="1:4" x14ac:dyDescent="0.2">
      <c r="A176" s="165"/>
      <c r="D176" s="277"/>
    </row>
    <row r="177" spans="1:4" x14ac:dyDescent="0.2">
      <c r="A177" s="165"/>
      <c r="D177" s="277"/>
    </row>
    <row r="178" spans="1:4" x14ac:dyDescent="0.2">
      <c r="A178" s="165"/>
      <c r="D178" s="277"/>
    </row>
    <row r="179" spans="1:4" x14ac:dyDescent="0.2">
      <c r="A179" s="165"/>
      <c r="D179" s="277"/>
    </row>
    <row r="180" spans="1:4" x14ac:dyDescent="0.2">
      <c r="A180" s="165"/>
      <c r="D180" s="277"/>
    </row>
    <row r="181" spans="1:4" x14ac:dyDescent="0.2">
      <c r="A181" s="165"/>
      <c r="D181" s="277"/>
    </row>
    <row r="182" spans="1:4" x14ac:dyDescent="0.2">
      <c r="A182" s="165"/>
      <c r="D182" s="277"/>
    </row>
    <row r="183" spans="1:4" x14ac:dyDescent="0.2">
      <c r="A183" s="165"/>
      <c r="D183" s="277"/>
    </row>
    <row r="184" spans="1:4" x14ac:dyDescent="0.2">
      <c r="A184" s="165"/>
      <c r="D184" s="277"/>
    </row>
    <row r="185" spans="1:4" x14ac:dyDescent="0.2">
      <c r="A185" s="165"/>
      <c r="D185" s="277"/>
    </row>
    <row r="186" spans="1:4" x14ac:dyDescent="0.2">
      <c r="A186" s="165"/>
      <c r="D186" s="277"/>
    </row>
    <row r="187" spans="1:4" x14ac:dyDescent="0.2">
      <c r="A187" s="165"/>
      <c r="D187" s="277"/>
    </row>
    <row r="188" spans="1:4" x14ac:dyDescent="0.2">
      <c r="A188" s="165"/>
      <c r="D188" s="277"/>
    </row>
    <row r="189" spans="1:4" x14ac:dyDescent="0.2">
      <c r="A189" s="165"/>
      <c r="D189" s="277"/>
    </row>
    <row r="190" spans="1:4" x14ac:dyDescent="0.2">
      <c r="A190" s="165"/>
      <c r="D190" s="277"/>
    </row>
    <row r="191" spans="1:4" x14ac:dyDescent="0.2">
      <c r="A191" s="165"/>
      <c r="D191" s="277"/>
    </row>
    <row r="192" spans="1:4" x14ac:dyDescent="0.2">
      <c r="A192" s="165"/>
      <c r="D192" s="277"/>
    </row>
    <row r="193" spans="1:4" x14ac:dyDescent="0.2">
      <c r="A193" s="165"/>
      <c r="D193" s="277"/>
    </row>
    <row r="194" spans="1:4" x14ac:dyDescent="0.2">
      <c r="A194" s="165"/>
      <c r="D194" s="277"/>
    </row>
    <row r="195" spans="1:4" x14ac:dyDescent="0.2">
      <c r="A195" s="165"/>
      <c r="D195" s="277"/>
    </row>
    <row r="196" spans="1:4" x14ac:dyDescent="0.2">
      <c r="A196" s="165"/>
      <c r="D196" s="277"/>
    </row>
    <row r="197" spans="1:4" x14ac:dyDescent="0.2">
      <c r="A197" s="165"/>
      <c r="D197" s="277"/>
    </row>
    <row r="198" spans="1:4" x14ac:dyDescent="0.2">
      <c r="A198" s="165"/>
      <c r="D198" s="277"/>
    </row>
    <row r="199" spans="1:4" x14ac:dyDescent="0.2">
      <c r="A199" s="165"/>
      <c r="D199" s="277"/>
    </row>
    <row r="200" spans="1:4" x14ac:dyDescent="0.2">
      <c r="A200" s="165"/>
      <c r="D200" s="277"/>
    </row>
    <row r="201" spans="1:4" x14ac:dyDescent="0.2">
      <c r="A201" s="165"/>
      <c r="D201" s="277"/>
    </row>
    <row r="202" spans="1:4" x14ac:dyDescent="0.2">
      <c r="A202" s="165"/>
      <c r="D202" s="277"/>
    </row>
    <row r="203" spans="1:4" x14ac:dyDescent="0.2">
      <c r="A203" s="165"/>
      <c r="D203" s="277"/>
    </row>
    <row r="204" spans="1:4" x14ac:dyDescent="0.2">
      <c r="A204" s="165"/>
      <c r="D204" s="277"/>
    </row>
    <row r="205" spans="1:4" x14ac:dyDescent="0.2">
      <c r="A205" s="165"/>
      <c r="D205" s="277"/>
    </row>
    <row r="206" spans="1:4" x14ac:dyDescent="0.2">
      <c r="A206" s="165"/>
      <c r="D206" s="277"/>
    </row>
    <row r="207" spans="1:4" x14ac:dyDescent="0.2">
      <c r="A207" s="165"/>
      <c r="D207" s="277"/>
    </row>
    <row r="208" spans="1:4" x14ac:dyDescent="0.2">
      <c r="A208" s="165"/>
      <c r="D208" s="277"/>
    </row>
    <row r="209" spans="1:4" x14ac:dyDescent="0.2">
      <c r="A209" s="165"/>
      <c r="D209" s="277"/>
    </row>
    <row r="210" spans="1:4" x14ac:dyDescent="0.2">
      <c r="A210" s="165"/>
      <c r="D210" s="277"/>
    </row>
    <row r="211" spans="1:4" x14ac:dyDescent="0.2">
      <c r="A211" s="165"/>
      <c r="D211" s="277"/>
    </row>
    <row r="212" spans="1:4" x14ac:dyDescent="0.2">
      <c r="A212" s="165"/>
      <c r="D212" s="277"/>
    </row>
    <row r="213" spans="1:4" x14ac:dyDescent="0.2">
      <c r="A213" s="165"/>
      <c r="D213" s="277"/>
    </row>
    <row r="214" spans="1:4" x14ac:dyDescent="0.2">
      <c r="A214" s="165"/>
      <c r="D214" s="277"/>
    </row>
    <row r="215" spans="1:4" x14ac:dyDescent="0.2">
      <c r="A215" s="165"/>
      <c r="D215" s="277"/>
    </row>
    <row r="216" spans="1:4" x14ac:dyDescent="0.2">
      <c r="A216" s="165"/>
      <c r="D216" s="277"/>
    </row>
    <row r="217" spans="1:4" x14ac:dyDescent="0.2">
      <c r="A217" s="165"/>
      <c r="D217" s="277"/>
    </row>
    <row r="218" spans="1:4" x14ac:dyDescent="0.2">
      <c r="A218" s="165"/>
      <c r="D218" s="277"/>
    </row>
    <row r="219" spans="1:4" x14ac:dyDescent="0.2">
      <c r="A219" s="165"/>
      <c r="D219" s="277"/>
    </row>
    <row r="220" spans="1:4" x14ac:dyDescent="0.2">
      <c r="A220" s="165"/>
      <c r="D220" s="277"/>
    </row>
    <row r="221" spans="1:4" x14ac:dyDescent="0.2">
      <c r="A221" s="165"/>
    </row>
    <row r="222" spans="1:4" x14ac:dyDescent="0.2">
      <c r="A222" s="165"/>
    </row>
    <row r="223" spans="1:4" x14ac:dyDescent="0.2">
      <c r="A223" s="165"/>
    </row>
    <row r="224" spans="1:4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Útboðsgögn</vt:lpstr>
      <vt:lpstr>g_area</vt:lpstr>
      <vt:lpstr>g_area!Print_Area</vt:lpstr>
      <vt:lpstr>Útboðsgögn!Print_Area</vt:lpstr>
      <vt:lpstr>Útboðsgögn!Print_Titles</vt:lpstr>
    </vt:vector>
  </TitlesOfParts>
  <Company>Perrinn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Hafliðason</dc:creator>
  <cp:lastModifiedBy>Smári Guðmundsson</cp:lastModifiedBy>
  <cp:lastPrinted>2022-01-25T08:35:49Z</cp:lastPrinted>
  <dcterms:created xsi:type="dcterms:W3CDTF">2001-01-06T12:41:03Z</dcterms:created>
  <dcterms:modified xsi:type="dcterms:W3CDTF">2022-01-25T09:00:21Z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249782615</vt:i4>
  </property>
  <property fmtid="{D5CDD505-2E9C-101B-9397-08002B2CF9AE}" pid="3" name="_EmailSubject">
    <vt:lpwstr>Sláttudagbók Mosó 2004.xls</vt:lpwstr>
  </property>
  <property fmtid="{D5CDD505-2E9C-101B-9397-08002B2CF9AE}" pid="4" name="_AuthorEmail">
    <vt:lpwstr>fanney@mos.is</vt:lpwstr>
  </property>
  <property fmtid="{D5CDD505-2E9C-101B-9397-08002B2CF9AE}" pid="5" name="_AuthorEmailDisplayName">
    <vt:lpwstr>Fanney Dagmar Baldursdóttir</vt:lpwstr>
  </property>
  <property fmtid="{D5CDD505-2E9C-101B-9397-08002B2CF9AE}" pid="6" name="_ReviewingToolsShownOnce">
    <vt:lpwstr/>
  </property>
</Properties>
</file>