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TH-Sameign\Garðyrkjustjóri\EXCEL\Opin svæði\Sláttur\Sláttur 2022\"/>
    </mc:Choice>
  </mc:AlternateContent>
  <xr:revisionPtr revIDLastSave="0" documentId="13_ncr:1_{4E46F5F3-224C-4BE0-9D9F-6F1A7E2464D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Útboðsgögn" sheetId="1" r:id="rId1"/>
    <sheet name="g_area" sheetId="5" r:id="rId2"/>
  </sheets>
  <definedNames>
    <definedName name="_xlnm._FilterDatabase" localSheetId="0" hidden="1">Útboðsgögn!#REF!</definedName>
    <definedName name="_xlnm.Print_Area" localSheetId="1">g_area!$A$1:$B$220</definedName>
    <definedName name="_xlnm.Print_Area" localSheetId="0">Útboðsgögn!$A$1:$T$207</definedName>
    <definedName name="_xlnm.Print_Titles" localSheetId="0">Útboðsgögn!$1:$7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1" i="1" l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13" i="1" l="1"/>
  <c r="E101" i="1" l="1"/>
  <c r="E33" i="1" l="1"/>
  <c r="E115" i="1" l="1"/>
  <c r="E112" i="1"/>
  <c r="E91" i="1" l="1"/>
  <c r="F38" i="1" l="1"/>
  <c r="B203" i="1" s="1"/>
  <c r="E206" i="1" l="1"/>
  <c r="E30" i="1"/>
  <c r="E31" i="1" l="1"/>
  <c r="E27" i="1"/>
  <c r="E28" i="1"/>
  <c r="E121" i="1"/>
  <c r="E160" i="1" l="1"/>
  <c r="E138" i="1"/>
  <c r="E100" i="1"/>
  <c r="E86" i="1"/>
  <c r="E10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F155" i="1" s="1"/>
  <c r="E151" i="1"/>
  <c r="E152" i="1"/>
  <c r="E153" i="1"/>
  <c r="E102" i="1"/>
  <c r="E103" i="1"/>
  <c r="F129" i="1" s="1"/>
  <c r="E104" i="1"/>
  <c r="E105" i="1"/>
  <c r="E106" i="1"/>
  <c r="E107" i="1"/>
  <c r="E109" i="1"/>
  <c r="E110" i="1"/>
  <c r="E111" i="1"/>
  <c r="E114" i="1"/>
  <c r="E116" i="1"/>
  <c r="E117" i="1"/>
  <c r="E118" i="1"/>
  <c r="E119" i="1"/>
  <c r="E120" i="1"/>
  <c r="E122" i="1"/>
  <c r="E123" i="1"/>
  <c r="E124" i="1"/>
  <c r="E125" i="1"/>
  <c r="E126" i="1"/>
  <c r="E127" i="1"/>
  <c r="E87" i="1"/>
  <c r="E88" i="1"/>
  <c r="F94" i="1" s="1"/>
  <c r="E89" i="1"/>
  <c r="E90" i="1"/>
  <c r="E92" i="1"/>
  <c r="E32" i="1"/>
  <c r="E34" i="1"/>
  <c r="F198" i="1" l="1"/>
  <c r="E196" i="1"/>
  <c r="F156" i="1"/>
  <c r="F95" i="1"/>
  <c r="F130" i="1"/>
  <c r="E154" i="1"/>
  <c r="E128" i="1"/>
  <c r="E93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13" i="1"/>
  <c r="F36" i="1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9" i="1"/>
  <c r="E49" i="1"/>
  <c r="E35" i="1" l="1"/>
  <c r="F37" i="1"/>
  <c r="F73" i="1"/>
  <c r="E72" i="1"/>
  <c r="F74" i="1"/>
  <c r="E200" i="1" l="1"/>
  <c r="B201" i="1"/>
  <c r="E204" i="1" s="1"/>
  <c r="B202" i="1"/>
  <c r="E205" i="1" s="1"/>
  <c r="E207" i="1" l="1"/>
</calcChain>
</file>

<file path=xl/sharedStrings.xml><?xml version="1.0" encoding="utf-8"?>
<sst xmlns="http://schemas.openxmlformats.org/spreadsheetml/2006/main" count="637" uniqueCount="305">
  <si>
    <t>Nr</t>
  </si>
  <si>
    <r>
      <t>Stærð í m</t>
    </r>
    <r>
      <rPr>
        <vertAlign val="superscript"/>
        <sz val="10"/>
        <rFont val="Arial"/>
        <family val="2"/>
      </rPr>
      <t>2</t>
    </r>
  </si>
  <si>
    <t>I</t>
  </si>
  <si>
    <t>II</t>
  </si>
  <si>
    <t>svæðis</t>
  </si>
  <si>
    <t>Staðsetning svæðis</t>
  </si>
  <si>
    <t>x</t>
  </si>
  <si>
    <t>Aratún eyjar</t>
  </si>
  <si>
    <t>Krókamýri eyjar</t>
  </si>
  <si>
    <t>Krókamýri leiksvæði og umhverfi</t>
  </si>
  <si>
    <t>Langamýri eyjar</t>
  </si>
  <si>
    <t>2 03</t>
  </si>
  <si>
    <t>2 04</t>
  </si>
  <si>
    <t>2 05</t>
  </si>
  <si>
    <t>2 10</t>
  </si>
  <si>
    <t>2 11</t>
  </si>
  <si>
    <t>2 13</t>
  </si>
  <si>
    <t>2 14</t>
  </si>
  <si>
    <t>2 15</t>
  </si>
  <si>
    <t>2 16</t>
  </si>
  <si>
    <t>2 17</t>
  </si>
  <si>
    <t>Eyjar á Karlabraut</t>
  </si>
  <si>
    <t>Opið svæði milli Holtsbúðar og Ásbúðar</t>
  </si>
  <si>
    <t>Ásbúð eyjar</t>
  </si>
  <si>
    <t>Hnoðraholtsbraut að lóðum Ásbúðar</t>
  </si>
  <si>
    <t>4 01</t>
  </si>
  <si>
    <t>4 03</t>
  </si>
  <si>
    <t>Eskiholt eyjar</t>
  </si>
  <si>
    <t>Hrísholt eyjar</t>
  </si>
  <si>
    <t>Háholt eyjar</t>
  </si>
  <si>
    <t>Opið svæði hólar Gilsbúð að lóðum Bæjargils</t>
  </si>
  <si>
    <t>Bæjargil eyjar</t>
  </si>
  <si>
    <t>5 01</t>
  </si>
  <si>
    <t>5 04</t>
  </si>
  <si>
    <t>5 05</t>
  </si>
  <si>
    <t>5 06</t>
  </si>
  <si>
    <t>5 07</t>
  </si>
  <si>
    <t>5 08</t>
  </si>
  <si>
    <t>5 11</t>
  </si>
  <si>
    <t>5 12</t>
  </si>
  <si>
    <t>5 13</t>
  </si>
  <si>
    <t>5 16</t>
  </si>
  <si>
    <t>Opið svæði við læk Skógarhæð</t>
  </si>
  <si>
    <t>Birkihæð spennistöð</t>
  </si>
  <si>
    <t>6 01</t>
  </si>
  <si>
    <t>6 03</t>
  </si>
  <si>
    <t>6 05</t>
  </si>
  <si>
    <t>6 06</t>
  </si>
  <si>
    <t>6 07</t>
  </si>
  <si>
    <t>6 09</t>
  </si>
  <si>
    <t>6 13</t>
  </si>
  <si>
    <t>6 14</t>
  </si>
  <si>
    <t>Urðarhæð að læk og stíg</t>
  </si>
  <si>
    <t>Milli lóða Aftanhæðar 1 og 2</t>
  </si>
  <si>
    <t>Milli Aftanhæðar og Blómahæðar</t>
  </si>
  <si>
    <t>5 18</t>
  </si>
  <si>
    <t>5 19</t>
  </si>
  <si>
    <t>6 15</t>
  </si>
  <si>
    <t>4 02</t>
  </si>
  <si>
    <t>Opið svæði utan Bæjarbóls</t>
  </si>
  <si>
    <t>Langamýri í enda við stíg spennistöð</t>
  </si>
  <si>
    <t xml:space="preserve">Umhverfi Lundabóls frá Lundastíg að Hofsstaðabr. </t>
  </si>
  <si>
    <t>Holtsbúð eyjar</t>
  </si>
  <si>
    <t>Bæjargil norður opið svæði að læk og Hæðarbraut</t>
  </si>
  <si>
    <t>Sláttu stig</t>
  </si>
  <si>
    <t>2 02</t>
  </si>
  <si>
    <t>6 16</t>
  </si>
  <si>
    <t>6 17</t>
  </si>
  <si>
    <t>6 18</t>
  </si>
  <si>
    <t>6 19</t>
  </si>
  <si>
    <t>6 20</t>
  </si>
  <si>
    <t>2 20</t>
  </si>
  <si>
    <t>4 05</t>
  </si>
  <si>
    <t>4 16</t>
  </si>
  <si>
    <t>2 09</t>
  </si>
  <si>
    <t>2 12</t>
  </si>
  <si>
    <t>3 01</t>
  </si>
  <si>
    <t>3 02</t>
  </si>
  <si>
    <t>3 03</t>
  </si>
  <si>
    <t>3 04</t>
  </si>
  <si>
    <t>3 05</t>
  </si>
  <si>
    <t>3 06</t>
  </si>
  <si>
    <t>3 07</t>
  </si>
  <si>
    <t>Kjarrmóar leiksvæði ( innsvæði )</t>
  </si>
  <si>
    <t>3 08</t>
  </si>
  <si>
    <t>3 09</t>
  </si>
  <si>
    <t>3 10</t>
  </si>
  <si>
    <t>3 11</t>
  </si>
  <si>
    <t>3 12</t>
  </si>
  <si>
    <t>Hlíðarbyggð að trjáreit í enda götu</t>
  </si>
  <si>
    <t>3 13</t>
  </si>
  <si>
    <t>3 14</t>
  </si>
  <si>
    <t>Hæðarbyggð eyjar og grassv. að lóðum og að spennistöð</t>
  </si>
  <si>
    <t>3 15</t>
  </si>
  <si>
    <t>3 16</t>
  </si>
  <si>
    <t>3 17</t>
  </si>
  <si>
    <t>3 18</t>
  </si>
  <si>
    <t>3 19</t>
  </si>
  <si>
    <t>Sláttustig</t>
  </si>
  <si>
    <t>2 08</t>
  </si>
  <si>
    <t>2 24</t>
  </si>
  <si>
    <t>5 09</t>
  </si>
  <si>
    <t>6 04</t>
  </si>
  <si>
    <t>4 17</t>
  </si>
  <si>
    <t>3 21</t>
  </si>
  <si>
    <t>3 20</t>
  </si>
  <si>
    <t>3 22</t>
  </si>
  <si>
    <t>11 02</t>
  </si>
  <si>
    <t>11 03</t>
  </si>
  <si>
    <t>11 04</t>
  </si>
  <si>
    <t>11 05</t>
  </si>
  <si>
    <t>11 06</t>
  </si>
  <si>
    <t>11 07</t>
  </si>
  <si>
    <t>11 08</t>
  </si>
  <si>
    <t>11 09</t>
  </si>
  <si>
    <t>11 10</t>
  </si>
  <si>
    <t>11 11</t>
  </si>
  <si>
    <t>11 12</t>
  </si>
  <si>
    <t>11 13</t>
  </si>
  <si>
    <t>11 14</t>
  </si>
  <si>
    <t>11 15</t>
  </si>
  <si>
    <t>11 21</t>
  </si>
  <si>
    <t>11 22</t>
  </si>
  <si>
    <t>11 25</t>
  </si>
  <si>
    <t>11 26</t>
  </si>
  <si>
    <t>11 27</t>
  </si>
  <si>
    <t>11 31</t>
  </si>
  <si>
    <t>11 33</t>
  </si>
  <si>
    <t>11 34</t>
  </si>
  <si>
    <t>3 26</t>
  </si>
  <si>
    <t>2.   Á 3 vikna fresti</t>
  </si>
  <si>
    <t>11 35</t>
  </si>
  <si>
    <t>11 36</t>
  </si>
  <si>
    <t>11 37</t>
  </si>
  <si>
    <t>2 25</t>
  </si>
  <si>
    <r>
      <t>m</t>
    </r>
    <r>
      <rPr>
        <b/>
        <vertAlign val="superscript"/>
        <sz val="18"/>
        <rFont val="Arial"/>
        <family val="2"/>
      </rPr>
      <t>2</t>
    </r>
  </si>
  <si>
    <t>Sláttustig I</t>
  </si>
  <si>
    <t>Sláttustig II</t>
  </si>
  <si>
    <t>Viku númer</t>
  </si>
  <si>
    <t>1.   Á 2 vikna fresti</t>
  </si>
  <si>
    <t>Sláttustig 1</t>
  </si>
  <si>
    <t>Sláttustig 2</t>
  </si>
  <si>
    <t>Samtals 7 skipti</t>
  </si>
  <si>
    <t>Samtals 5 skipti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</si>
  <si>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</si>
  <si>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b/>
        <vertAlign val="superscript"/>
        <sz val="12"/>
        <rFont val="Arial"/>
        <family val="2"/>
      </rPr>
      <t>2</t>
    </r>
  </si>
  <si>
    <t>Silfurtún og Mýrar</t>
  </si>
  <si>
    <t>Milli Vífilsstaðavegar, Hafnarfjarðarvegar. Arnarneslækjar og Bæjarbrautar</t>
  </si>
  <si>
    <t>Bæjarbraut eyjar + hringtorg</t>
  </si>
  <si>
    <t>Silfurtún eyjar við stíg+að lóðum+Faxatún opið svæði og vellir utan lóðar</t>
  </si>
  <si>
    <t>Hörgatún - Litlatún og eyjar</t>
  </si>
  <si>
    <t>Skólagarðar innan - auga og hóll bak við skátaheimili</t>
  </si>
  <si>
    <t>Opið svæði milli Mýra og Túna + meðfram göngustíg Engi/Fífumýri</t>
  </si>
  <si>
    <t>Goðatún bakatil við stíg ( orf)+neðan útiken.skáta</t>
  </si>
  <si>
    <t xml:space="preserve">Arnarnes lækjarsvæði norðan Aratúns að undirg. Hfv. </t>
  </si>
  <si>
    <t>Bæjarbraut brekka að undirgöngum að op.sv.undirgöngum</t>
  </si>
  <si>
    <t>Svæði/mön ofan FG að Bæbr+niður Skólabr.báðu megin að bílaplani</t>
  </si>
  <si>
    <t>Vífilsstaðavegur eyjar</t>
  </si>
  <si>
    <t>Hafnarfjv./Vífilsstv. - neðan við Haugkaup</t>
  </si>
  <si>
    <t>SAMTALS:</t>
  </si>
  <si>
    <t>Garðatorg, Móar, Byggðir og neðri Lundir</t>
  </si>
  <si>
    <t>Milli Vífilstaðavegar, Bæjarbrautar og Karlabrautar</t>
  </si>
  <si>
    <t>Miðbær og umhverfi að Kirkjulundi</t>
  </si>
  <si>
    <t>Hrísmóar leiksvæði + meðfram göngustíg og bílast. Hrísmóa 1</t>
  </si>
  <si>
    <t>Lyngmóar op.sv.að Hrísm.-Bæbr.-Hofsstaðabr.+ leiksv.inn á milli</t>
  </si>
  <si>
    <t>Hrísmóabrekka - Kirkjulund, brekka að Hrísmóum - Kjarrmóum</t>
  </si>
  <si>
    <t>Opið svæði meðfram lóðum Hofslundar að púttvelli</t>
  </si>
  <si>
    <t>Kirkjulundur og Kjarrmóar að Hofsstaðabr. + kant og stíg</t>
  </si>
  <si>
    <t>Kirkjulundur 6-8 + Garðatorg 17 íbúðir aldraðra + eyjar</t>
  </si>
  <si>
    <t>Hofsstaðabraut - eyjar milli Karlabr.- Bæjarbr.</t>
  </si>
  <si>
    <t>Kjarrmóar - kantar á stígum að innsvæði</t>
  </si>
  <si>
    <t>Bæjarbraut - eyjar (milli Hofsstbrautar-Karlabrautar)</t>
  </si>
  <si>
    <t>Bæjarbraut - eyjar frá Hofsst.br.-Garðatorg</t>
  </si>
  <si>
    <t>Brekkub. - Hlíðarbyggð að Hofsstaðabr. og Bæbr. að undirgöngum</t>
  </si>
  <si>
    <t>Brekkubyggð op.sv. frá Karlabr. niður í Hlíðarbyggð</t>
  </si>
  <si>
    <t>Bæjarbraut  neðan lóða Dalsbyggð + lóðakantar</t>
  </si>
  <si>
    <t>Dalsbyggð eyjar</t>
  </si>
  <si>
    <t>Opið svæði milli Dalsbyggðar 7 og Hæðabyggðar 4</t>
  </si>
  <si>
    <t>Hofsstaðabraut - leiksvæði inní Heiðarlundi</t>
  </si>
  <si>
    <t>Hofsstbr.- Heiðar/Hofs/Hörgs/Reynilundur - eyjar</t>
  </si>
  <si>
    <t>Vífilsstaðavegur - flái norðan með milli Bæjarbrautar og Karlabrautar</t>
  </si>
  <si>
    <t>Karlabraut - eyjar norð/vestan frá Vífilsstaðav.að Bæjarbraut</t>
  </si>
  <si>
    <t>Efri Lundir og Búðir</t>
  </si>
  <si>
    <t>Frá Vífilsstaðavegi og Karlabraut að Hnoðraholtsbraut og Reykjanesbraut</t>
  </si>
  <si>
    <t>Opið svæði milli Lunda og Holtsbúðar, umhv. Lundastígs m/fláum</t>
  </si>
  <si>
    <t>Vífilsstaðavegur - norðan megin að Efri Lundum</t>
  </si>
  <si>
    <t>Hofsstaðabraut - norðan megin flái neðan við Lundaból</t>
  </si>
  <si>
    <t>Iðnaðarhverfi Búðum, Gil og Hnoðraholt</t>
  </si>
  <si>
    <t>Frá Hnoðraholtsbraut Bæjarbraut Arnarneslæjur með Hnoðraholti</t>
  </si>
  <si>
    <t>Hnoðraholtsbraut -  eyjar vestan megin</t>
  </si>
  <si>
    <t>Hnoðraholtsbraut - Karlabr. eyjar</t>
  </si>
  <si>
    <t>Gilsbúð eyjar vestanmegin að hringtorgi</t>
  </si>
  <si>
    <t>Bæbr./Hæbr. - eyjar + op.sv. Karlabraut að Iðnbúð</t>
  </si>
  <si>
    <t>Gilsbúð eyja austan megin (snýr að Bæjargili)</t>
  </si>
  <si>
    <t>Hæðarbraut eyjar að lóðum Bæjargils</t>
  </si>
  <si>
    <t>5 20</t>
  </si>
  <si>
    <t>Karlabraut op.sv.neðan við Holtsbúð 87</t>
  </si>
  <si>
    <t>5 21</t>
  </si>
  <si>
    <t>Opið svæði að "Lundastíg"</t>
  </si>
  <si>
    <t>5 22</t>
  </si>
  <si>
    <t>Holtsbúð 87 - tún umhverfis</t>
  </si>
  <si>
    <t>5 24</t>
  </si>
  <si>
    <t>5 25</t>
  </si>
  <si>
    <t>5 26</t>
  </si>
  <si>
    <t>Opið svæði inni í Ásbúð + lóðakantar ofan stígs</t>
  </si>
  <si>
    <t>5 28</t>
  </si>
  <si>
    <t>5 29</t>
  </si>
  <si>
    <t>Hnoðraholtsbraut eyja - milli Karlabr.og Ásbúð</t>
  </si>
  <si>
    <t>5 30</t>
  </si>
  <si>
    <t>Hæðarhverfi</t>
  </si>
  <si>
    <t>Milli Arnarneslækjar Bæjarbrautar Arnarnesvegar og Reykjanesbrautar</t>
  </si>
  <si>
    <t>Sparkvöllur Hæðarhverfi</t>
  </si>
  <si>
    <t>neðan fjölsk.garða og leiksvæði ofan Hæðabóls</t>
  </si>
  <si>
    <t>Hæðarbraut norðan megin eyja að stíg og að læk</t>
  </si>
  <si>
    <t>6 12</t>
  </si>
  <si>
    <t>Svæði meðfram Arnarnesvegarmön ofan við Háhæð(Bæbr.-Nónhæð)</t>
  </si>
  <si>
    <t>Op.sv.norðan Skógarhæð að lóðum Óttuhæð+umhv.sparkvall.að læk</t>
  </si>
  <si>
    <t>Eyjar við Eyktar/Há/Fagra/Jökul- og Kögunarhæðir +leiksvæði</t>
  </si>
  <si>
    <t>Meðfram Bæjarbraut  (Bæ - Hæ) + hringtorg suður Akr/Hæ</t>
  </si>
  <si>
    <t>Eyjar við Nón- Mel- og Lynghæðir</t>
  </si>
  <si>
    <t xml:space="preserve">Eyjar við Birkihæð  </t>
  </si>
  <si>
    <t>Eyjar við Rjúpna- Skógar- Óttu- Urðar- og Sigurhæðir</t>
  </si>
  <si>
    <t>Akrahverfi</t>
  </si>
  <si>
    <t>Hofakur - eyjar</t>
  </si>
  <si>
    <t>Miðakur - eyjar</t>
  </si>
  <si>
    <t>Línakur og Ljósakur - eyjar</t>
  </si>
  <si>
    <t>Hallakur - eyjar</t>
  </si>
  <si>
    <t>Haustakur - eyjar</t>
  </si>
  <si>
    <t>Hjálmakur - eyjar</t>
  </si>
  <si>
    <t>Hvannakur - eyjar</t>
  </si>
  <si>
    <t>Jafnakur - eyjar</t>
  </si>
  <si>
    <t>Kaldakur - eyjar</t>
  </si>
  <si>
    <t>Kornakur - eyjar</t>
  </si>
  <si>
    <t>Krossakur - eyjar</t>
  </si>
  <si>
    <t>Opið svæði - svæði neðan við Krossakur og Kornakur (3.óbyg.lóðir)</t>
  </si>
  <si>
    <t>Austurakrar - eyjar</t>
  </si>
  <si>
    <t>11 16</t>
  </si>
  <si>
    <t>Maltakur - eyjar</t>
  </si>
  <si>
    <t>11 17</t>
  </si>
  <si>
    <t>Seinakur - eyjar</t>
  </si>
  <si>
    <t>11 18</t>
  </si>
  <si>
    <t>Stórakur - eyjar</t>
  </si>
  <si>
    <t>11 19</t>
  </si>
  <si>
    <t>Votakur - eyjar</t>
  </si>
  <si>
    <t>Rúgakur - eyja (að Austurakrar)</t>
  </si>
  <si>
    <t>Sandakur - eyjar</t>
  </si>
  <si>
    <t>11 23</t>
  </si>
  <si>
    <t>Skeiðakur - eyjar</t>
  </si>
  <si>
    <t>11 24</t>
  </si>
  <si>
    <t>Sunnakur - eyjar</t>
  </si>
  <si>
    <t>Opið svæði austan Hjálm-, Jafn- og Kornakra + leiksvæði</t>
  </si>
  <si>
    <t>Vesturakrar - eyjar</t>
  </si>
  <si>
    <t>Árakur - eyjar</t>
  </si>
  <si>
    <t>11 28</t>
  </si>
  <si>
    <t>Breiðakur - eyjar</t>
  </si>
  <si>
    <t>11 30</t>
  </si>
  <si>
    <t>Dalakur - eyjar</t>
  </si>
  <si>
    <t>Frjóakur - eyjar</t>
  </si>
  <si>
    <t>11 32</t>
  </si>
  <si>
    <t>Góðakur - eyjar</t>
  </si>
  <si>
    <t>Gullakur - eyjar</t>
  </si>
  <si>
    <t>Op.sv. - meðfram göngustígum umhv.Vesturakra frá leiksv.Haustakri</t>
  </si>
  <si>
    <t>Haustakur - opið svæði + umhv.spennusöðvar Miðakri</t>
  </si>
  <si>
    <t>Haustakur - sparkvöllur/leiksvæði + lóðakantar</t>
  </si>
  <si>
    <t>Opið svæði - enda Árakurs, kringum spennustöð</t>
  </si>
  <si>
    <r>
      <t xml:space="preserve">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Sláttustig I (7 skipti)</t>
    </r>
  </si>
  <si>
    <r>
      <t>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Sláttustig II (5 skipti)</t>
    </r>
  </si>
  <si>
    <t>5 10</t>
  </si>
  <si>
    <t>Umhv. sparkvallar við enda Eskiholts</t>
  </si>
  <si>
    <t>Eyjar efri Lundum</t>
  </si>
  <si>
    <t>Hnoðraholtsbr. norðan frá Karlabr. að Rbr.+ lóðakantar Gil/Rbr.</t>
  </si>
  <si>
    <t>Hæðarbraut eyjar og hringtorg</t>
  </si>
  <si>
    <t>Akrabraut - eyjar</t>
  </si>
  <si>
    <t>5 23</t>
  </si>
  <si>
    <t>Opið svæði inni í Holtsbúð (ath tvö stór svæði)</t>
  </si>
  <si>
    <t>2 18</t>
  </si>
  <si>
    <t>Krókamýri norðan megin að læk</t>
  </si>
  <si>
    <t>2 19</t>
  </si>
  <si>
    <t>Umhverfi Hofsstaðaskóla að Bæjarbraut</t>
  </si>
  <si>
    <t>2 22</t>
  </si>
  <si>
    <t>FG plan</t>
  </si>
  <si>
    <t>17 15</t>
  </si>
  <si>
    <t>Vegagerðin slær 4 sinnum + 3svar fyrir Garðabæ með 7 skipta slætti</t>
  </si>
  <si>
    <t>Vg 3skipti</t>
  </si>
  <si>
    <r>
      <t>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Vegagerðin (3 skipti)</t>
    </r>
  </si>
  <si>
    <t>Samtals Vegagerð</t>
  </si>
  <si>
    <t>2 21</t>
  </si>
  <si>
    <t>Op.sv. Milli Hfv. að stíg Silfurtúni</t>
  </si>
  <si>
    <t>4 15</t>
  </si>
  <si>
    <t>Búðakinn austan Lunda og Búða að Rbr.</t>
  </si>
  <si>
    <t>5 14</t>
  </si>
  <si>
    <t>Hringtorg Sóma</t>
  </si>
  <si>
    <t>5 17</t>
  </si>
  <si>
    <t>Hringtorg Bæjargil</t>
  </si>
  <si>
    <t>5 02</t>
  </si>
  <si>
    <t>Umhverfi lækjar við Bæjargil að Reykjanesbraut</t>
  </si>
  <si>
    <t>ÚTBOÐ</t>
  </si>
  <si>
    <t>11 39</t>
  </si>
  <si>
    <t>Op.sv. meðfram göngustígum vestan Sand-, Skeið- og Sunnakurs</t>
  </si>
  <si>
    <t>5 15</t>
  </si>
  <si>
    <t>Op.sv. Bæbr.- Hæbr. SÓMA blettur</t>
  </si>
  <si>
    <t>11 41</t>
  </si>
  <si>
    <t>FG lóð</t>
  </si>
  <si>
    <t>SAMTALS GRASSLÁTTUR Í ÚTBOÐI svæði 1</t>
  </si>
  <si>
    <t>Umhirðuplan grassvæða í Garðabæ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</si>
</sst>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r.&quot;"/>
    <numFmt numFmtId="165" formatCode="#,###&quot; m2&quot;"/>
  </numFmts>
  <fonts count="14" x14ac:knownFonts="1">
    <font>
      <sz val="10"/>
      <name val="Arial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57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vertAlign val="superscript"/>
      <sz val="18"/>
      <name val="Arial"/>
      <family val="2"/>
    </font>
    <font>
      <sz val="10"/>
      <color rgb="FFC00000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9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4" fillId="0" borderId="10" xfId="0" applyFont="1" applyBorder="1" applyAlignment="1"/>
    <xf numFmtId="0" fontId="4" fillId="0" borderId="4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2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0" fontId="4" fillId="0" borderId="3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7" xfId="0" applyFont="1" applyBorder="1"/>
    <xf numFmtId="0" fontId="4" fillId="0" borderId="32" xfId="0" applyFont="1" applyBorder="1"/>
    <xf numFmtId="0" fontId="4" fillId="0" borderId="16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/>
    <xf numFmtId="165" fontId="4" fillId="0" borderId="0" xfId="0" applyNumberFormat="1" applyFont="1" applyBorder="1"/>
    <xf numFmtId="3" fontId="4" fillId="0" borderId="3" xfId="0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4" fillId="0" borderId="0" xfId="0" applyNumberFormat="1" applyFont="1" applyBorder="1"/>
    <xf numFmtId="0" fontId="4" fillId="0" borderId="6" xfId="0" applyNumberFormat="1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3" fontId="4" fillId="0" borderId="8" xfId="0" applyNumberFormat="1" applyFont="1" applyBorder="1" applyAlignment="1">
      <alignment horizontal="right"/>
    </xf>
    <xf numFmtId="1" fontId="4" fillId="0" borderId="8" xfId="0" applyNumberFormat="1" applyFont="1" applyBorder="1" applyAlignment="1">
      <alignment horizontal="right"/>
    </xf>
    <xf numFmtId="165" fontId="4" fillId="0" borderId="3" xfId="0" applyNumberFormat="1" applyFont="1" applyBorder="1"/>
    <xf numFmtId="0" fontId="4" fillId="0" borderId="5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right"/>
    </xf>
    <xf numFmtId="1" fontId="4" fillId="0" borderId="8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/>
    <xf numFmtId="0" fontId="4" fillId="0" borderId="2" xfId="0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1" fontId="4" fillId="0" borderId="8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4" fillId="0" borderId="8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29" xfId="0" applyFont="1" applyBorder="1"/>
    <xf numFmtId="0" fontId="0" fillId="0" borderId="0" xfId="0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3" xfId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33" xfId="0" applyFont="1" applyBorder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3" fontId="4" fillId="0" borderId="0" xfId="0" applyNumberFormat="1" applyFont="1"/>
    <xf numFmtId="0" fontId="4" fillId="0" borderId="3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35" xfId="0" applyNumberFormat="1" applyFont="1" applyBorder="1"/>
    <xf numFmtId="0" fontId="4" fillId="0" borderId="36" xfId="0" applyFont="1" applyBorder="1"/>
    <xf numFmtId="0" fontId="4" fillId="0" borderId="37" xfId="0" applyFont="1" applyBorder="1"/>
    <xf numFmtId="0" fontId="2" fillId="0" borderId="16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38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7" xfId="0" applyFont="1" applyBorder="1"/>
    <xf numFmtId="0" fontId="4" fillId="0" borderId="1" xfId="1" applyFont="1" applyBorder="1"/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165" fontId="4" fillId="0" borderId="3" xfId="0" applyNumberFormat="1" applyFont="1" applyBorder="1"/>
    <xf numFmtId="3" fontId="3" fillId="0" borderId="0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3" xfId="0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" fontId="0" fillId="0" borderId="0" xfId="0" applyNumberFormat="1"/>
    <xf numFmtId="0" fontId="4" fillId="0" borderId="4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4" fillId="0" borderId="42" xfId="0" applyFont="1" applyBorder="1"/>
    <xf numFmtId="0" fontId="0" fillId="0" borderId="42" xfId="0" applyBorder="1"/>
    <xf numFmtId="0" fontId="4" fillId="0" borderId="42" xfId="0" applyFont="1" applyFill="1" applyBorder="1"/>
    <xf numFmtId="0" fontId="0" fillId="0" borderId="42" xfId="0" applyFill="1" applyBorder="1"/>
    <xf numFmtId="0" fontId="4" fillId="0" borderId="43" xfId="0" applyFont="1" applyBorder="1"/>
    <xf numFmtId="0" fontId="0" fillId="0" borderId="43" xfId="0" applyBorder="1"/>
    <xf numFmtId="0" fontId="4" fillId="0" borderId="43" xfId="0" applyFont="1" applyFill="1" applyBorder="1"/>
    <xf numFmtId="0" fontId="0" fillId="0" borderId="43" xfId="0" applyFill="1" applyBorder="1"/>
    <xf numFmtId="0" fontId="4" fillId="0" borderId="42" xfId="1" applyBorder="1"/>
    <xf numFmtId="0" fontId="4" fillId="0" borderId="42" xfId="1" applyFont="1" applyFill="1" applyBorder="1"/>
    <xf numFmtId="0" fontId="4" fillId="0" borderId="42" xfId="1" applyFont="1" applyBorder="1"/>
    <xf numFmtId="0" fontId="4" fillId="0" borderId="44" xfId="0" applyNumberFormat="1" applyFont="1" applyBorder="1"/>
    <xf numFmtId="0" fontId="4" fillId="0" borderId="1" xfId="0" applyFont="1" applyBorder="1"/>
    <xf numFmtId="0" fontId="0" fillId="0" borderId="1" xfId="0" applyBorder="1"/>
    <xf numFmtId="0" fontId="0" fillId="0" borderId="1" xfId="0" applyFill="1" applyBorder="1"/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Fill="1" applyBorder="1"/>
    <xf numFmtId="2" fontId="0" fillId="0" borderId="0" xfId="0" applyNumberFormat="1"/>
    <xf numFmtId="0" fontId="0" fillId="0" borderId="0" xfId="0" applyNumberFormat="1"/>
    <xf numFmtId="3" fontId="4" fillId="0" borderId="34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0" borderId="33" xfId="0" applyNumberFormat="1" applyFont="1" applyBorder="1" applyAlignment="1">
      <alignment horizontal="right"/>
    </xf>
    <xf numFmtId="3" fontId="3" fillId="0" borderId="15" xfId="0" applyNumberFormat="1" applyFont="1" applyFill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8" fillId="0" borderId="0" xfId="0" applyNumberFormat="1" applyFont="1" applyBorder="1"/>
    <xf numFmtId="0" fontId="4" fillId="0" borderId="29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2"/>
  <sheetViews>
    <sheetView showGridLines="0" tabSelected="1" topLeftCell="A172" zoomScale="115" zoomScaleNormal="115" zoomScaleSheetLayoutView="100" workbookViewId="0">
      <selection activeCell="G27" sqref="G27"/>
    </sheetView>
  </sheetViews>
  <sheetFormatPr defaultRowHeight="12.75" x14ac:dyDescent="0.2"/>
  <cols>
    <col min="1" max="1" width="8.5703125" style="7" customWidth="1"/>
    <col min="2" max="2" width="56.85546875" style="1" customWidth="1"/>
    <col min="3" max="3" width="4.28515625" style="3" customWidth="1"/>
    <col min="4" max="4" width="4.7109375" style="3" customWidth="1"/>
    <col min="5" max="5" width="21.7109375" style="8" bestFit="1" customWidth="1"/>
    <col min="6" max="6" width="13" style="3" bestFit="1" customWidth="1"/>
    <col min="7" max="20" width="3.7109375" style="1" customWidth="1"/>
    <col min="21" max="24" width="9.140625" style="1"/>
    <col min="25" max="25" width="9.140625" style="1" customWidth="1"/>
    <col min="26" max="16384" width="9.140625" style="1"/>
  </cols>
  <sheetData>
    <row r="1" spans="1:23" ht="18" x14ac:dyDescent="0.25">
      <c r="B1" s="2" t="s">
        <v>304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3" ht="18" x14ac:dyDescent="0.25">
      <c r="B2" s="2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3" ht="13.5" thickBo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3" x14ac:dyDescent="0.2">
      <c r="A4" s="16"/>
      <c r="B4" s="19" t="s">
        <v>64</v>
      </c>
      <c r="C4" s="20"/>
      <c r="D4" s="4"/>
      <c r="E4" s="21"/>
      <c r="F4" s="22" t="s">
        <v>138</v>
      </c>
      <c r="G4" s="23">
        <v>22</v>
      </c>
      <c r="H4" s="23">
        <v>23</v>
      </c>
      <c r="I4" s="23">
        <v>24</v>
      </c>
      <c r="J4" s="23">
        <v>25</v>
      </c>
      <c r="K4" s="23">
        <v>26</v>
      </c>
      <c r="L4" s="23">
        <v>27</v>
      </c>
      <c r="M4" s="23">
        <v>28</v>
      </c>
      <c r="N4" s="23">
        <v>29</v>
      </c>
      <c r="O4" s="23">
        <v>30</v>
      </c>
      <c r="P4" s="23">
        <v>31</v>
      </c>
      <c r="Q4" s="23">
        <v>32</v>
      </c>
      <c r="R4" s="23">
        <v>33</v>
      </c>
      <c r="S4" s="23">
        <v>34</v>
      </c>
      <c r="T4" s="24">
        <v>35</v>
      </c>
    </row>
    <row r="5" spans="1:23" x14ac:dyDescent="0.2">
      <c r="A5" s="16"/>
      <c r="B5" s="25" t="s">
        <v>139</v>
      </c>
      <c r="C5" s="20"/>
      <c r="D5" s="4"/>
      <c r="E5" s="14"/>
      <c r="F5" s="26" t="s">
        <v>140</v>
      </c>
      <c r="G5" s="27" t="s">
        <v>6</v>
      </c>
      <c r="H5" s="27"/>
      <c r="I5" s="27" t="s">
        <v>6</v>
      </c>
      <c r="J5" s="27"/>
      <c r="K5" s="27" t="s">
        <v>6</v>
      </c>
      <c r="L5" s="27"/>
      <c r="M5" s="27" t="s">
        <v>6</v>
      </c>
      <c r="N5" s="27"/>
      <c r="O5" s="34" t="s">
        <v>6</v>
      </c>
      <c r="P5" s="27"/>
      <c r="Q5" s="27"/>
      <c r="R5" s="26" t="s">
        <v>6</v>
      </c>
      <c r="S5" s="27"/>
      <c r="T5" s="28" t="s">
        <v>6</v>
      </c>
    </row>
    <row r="6" spans="1:23" ht="13.5" thickBot="1" x14ac:dyDescent="0.25">
      <c r="A6" s="16"/>
      <c r="B6" s="29" t="s">
        <v>130</v>
      </c>
      <c r="C6" s="6"/>
      <c r="D6" s="4"/>
      <c r="E6" s="14"/>
      <c r="F6" s="33" t="s">
        <v>141</v>
      </c>
      <c r="G6" s="30"/>
      <c r="H6" s="30" t="s">
        <v>6</v>
      </c>
      <c r="I6" s="31"/>
      <c r="J6" s="31"/>
      <c r="K6" s="30" t="s">
        <v>6</v>
      </c>
      <c r="L6" s="31"/>
      <c r="M6" s="31"/>
      <c r="N6" s="30" t="s">
        <v>6</v>
      </c>
      <c r="O6" s="31"/>
      <c r="P6" s="31"/>
      <c r="Q6" s="31" t="s">
        <v>6</v>
      </c>
      <c r="R6" s="31"/>
      <c r="S6" s="31"/>
      <c r="T6" s="32" t="s">
        <v>6</v>
      </c>
    </row>
    <row r="7" spans="1:23" x14ac:dyDescent="0.2">
      <c r="A7" s="16"/>
      <c r="B7" s="17"/>
      <c r="C7" s="6"/>
      <c r="D7" s="4"/>
      <c r="E7" s="18"/>
      <c r="F7" s="4"/>
      <c r="G7" s="1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4"/>
    </row>
    <row r="8" spans="1:23" x14ac:dyDescent="0.2">
      <c r="A8" s="16"/>
      <c r="B8" s="17"/>
      <c r="C8" s="6"/>
      <c r="D8" s="4"/>
      <c r="E8" s="18"/>
      <c r="F8" s="4"/>
      <c r="G8" s="17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4"/>
    </row>
    <row r="9" spans="1:23" x14ac:dyDescent="0.2">
      <c r="A9" s="58" t="s">
        <v>146</v>
      </c>
      <c r="C9" s="49"/>
      <c r="D9" s="49"/>
      <c r="E9" s="49"/>
      <c r="F9" s="49"/>
      <c r="G9" s="67"/>
      <c r="H9" s="49"/>
      <c r="I9" s="54"/>
      <c r="J9" s="54"/>
      <c r="K9" s="54"/>
      <c r="L9" s="54"/>
      <c r="M9" s="54"/>
      <c r="N9" s="54"/>
      <c r="O9" s="54"/>
      <c r="P9" s="50"/>
      <c r="Q9" s="50"/>
      <c r="R9" s="50"/>
      <c r="S9" s="50"/>
      <c r="T9" s="50"/>
      <c r="U9" s="50"/>
      <c r="V9" s="50"/>
      <c r="W9" s="50"/>
    </row>
    <row r="10" spans="1:23" ht="16.5" thickBot="1" x14ac:dyDescent="0.3">
      <c r="A10" s="58" t="s">
        <v>147</v>
      </c>
      <c r="C10" s="49"/>
      <c r="D10" s="49"/>
      <c r="E10" s="153" t="s">
        <v>296</v>
      </c>
      <c r="F10" s="49"/>
      <c r="G10" s="67"/>
      <c r="H10" s="49"/>
      <c r="I10" s="54"/>
      <c r="J10" s="54"/>
      <c r="K10" s="54"/>
      <c r="L10" s="54"/>
      <c r="M10" s="54"/>
      <c r="N10" s="54"/>
      <c r="O10" s="54"/>
      <c r="P10" s="50"/>
      <c r="Q10" s="50"/>
      <c r="R10" s="50"/>
      <c r="S10" s="50"/>
      <c r="T10" s="50"/>
      <c r="U10" s="50"/>
      <c r="V10" s="50"/>
      <c r="W10" s="50"/>
    </row>
    <row r="11" spans="1:23" s="108" customFormat="1" ht="14.25" x14ac:dyDescent="0.2">
      <c r="A11" s="38" t="s">
        <v>0</v>
      </c>
      <c r="B11" s="106" t="s">
        <v>5</v>
      </c>
      <c r="C11" s="195" t="s">
        <v>98</v>
      </c>
      <c r="D11" s="195"/>
      <c r="E11" s="39" t="s">
        <v>1</v>
      </c>
      <c r="F11" s="40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82"/>
    </row>
    <row r="12" spans="1:23" s="108" customFormat="1" ht="13.5" thickBot="1" x14ac:dyDescent="0.25">
      <c r="A12" s="174" t="s">
        <v>4</v>
      </c>
      <c r="B12" s="103"/>
      <c r="C12" s="100" t="s">
        <v>2</v>
      </c>
      <c r="D12" s="100" t="s">
        <v>3</v>
      </c>
      <c r="E12" s="44"/>
      <c r="F12" s="100"/>
      <c r="G12" s="41"/>
      <c r="H12" s="41"/>
      <c r="I12" s="41"/>
      <c r="J12" s="41"/>
      <c r="K12" s="103"/>
      <c r="L12" s="100"/>
      <c r="M12" s="100"/>
      <c r="N12" s="100"/>
      <c r="O12" s="100"/>
      <c r="P12" s="103"/>
      <c r="Q12" s="103"/>
      <c r="R12" s="103"/>
      <c r="S12" s="42"/>
      <c r="T12" s="43"/>
    </row>
    <row r="13" spans="1:23" x14ac:dyDescent="0.2">
      <c r="A13" s="175" t="s">
        <v>65</v>
      </c>
      <c r="B13" s="163" t="s">
        <v>148</v>
      </c>
      <c r="C13" s="161" t="s">
        <v>6</v>
      </c>
      <c r="D13" s="161"/>
      <c r="E13" s="143">
        <f>VLOOKUP($A13,g_area!$A:$B,2,FALSE)</f>
        <v>8495</v>
      </c>
      <c r="F13" s="52"/>
      <c r="G13" s="63"/>
      <c r="H13" s="52"/>
      <c r="I13" s="65"/>
      <c r="J13" s="65"/>
      <c r="K13" s="65"/>
      <c r="L13" s="65"/>
      <c r="M13" s="65"/>
      <c r="N13" s="65"/>
      <c r="O13" s="65"/>
      <c r="P13" s="51"/>
      <c r="Q13" s="51"/>
      <c r="R13" s="51"/>
      <c r="S13" s="51"/>
      <c r="T13" s="147"/>
      <c r="U13" s="140"/>
      <c r="V13" s="140"/>
      <c r="W13" s="140"/>
    </row>
    <row r="14" spans="1:23" x14ac:dyDescent="0.2">
      <c r="A14" s="176" t="s">
        <v>11</v>
      </c>
      <c r="B14" s="163" t="s">
        <v>149</v>
      </c>
      <c r="C14" s="102"/>
      <c r="D14" s="52" t="s">
        <v>6</v>
      </c>
      <c r="E14" s="143">
        <f>VLOOKUP($A14,g_area!$A:$B,2,FALSE)</f>
        <v>4037</v>
      </c>
      <c r="F14" s="52"/>
      <c r="G14" s="63"/>
      <c r="H14" s="52"/>
      <c r="I14" s="65"/>
      <c r="J14" s="65"/>
      <c r="K14" s="65"/>
      <c r="L14" s="65"/>
      <c r="M14" s="65"/>
      <c r="N14" s="65"/>
      <c r="O14" s="65"/>
      <c r="P14" s="51"/>
      <c r="Q14" s="51"/>
      <c r="R14" s="51"/>
      <c r="S14" s="51"/>
      <c r="T14" s="147"/>
      <c r="U14" s="140"/>
      <c r="V14" s="140"/>
      <c r="W14" s="140"/>
    </row>
    <row r="15" spans="1:23" x14ac:dyDescent="0.2">
      <c r="A15" s="176" t="s">
        <v>12</v>
      </c>
      <c r="B15" s="163" t="s">
        <v>150</v>
      </c>
      <c r="C15" s="102"/>
      <c r="D15" s="52" t="s">
        <v>6</v>
      </c>
      <c r="E15" s="143">
        <f>VLOOKUP($A15,g_area!$A:$B,2,FALSE)</f>
        <v>644</v>
      </c>
      <c r="F15" s="52"/>
      <c r="G15" s="63"/>
      <c r="H15" s="52"/>
      <c r="I15" s="65"/>
      <c r="J15" s="65"/>
      <c r="K15" s="65"/>
      <c r="L15" s="65"/>
      <c r="M15" s="65"/>
      <c r="N15" s="65"/>
      <c r="O15" s="65"/>
      <c r="P15" s="51"/>
      <c r="Q15" s="51"/>
      <c r="R15" s="51"/>
      <c r="S15" s="51"/>
      <c r="T15" s="147"/>
      <c r="U15" s="140"/>
      <c r="V15" s="140"/>
      <c r="W15" s="140"/>
    </row>
    <row r="16" spans="1:23" x14ac:dyDescent="0.2">
      <c r="A16" s="176" t="s">
        <v>13</v>
      </c>
      <c r="B16" s="164" t="s">
        <v>7</v>
      </c>
      <c r="C16" s="102"/>
      <c r="D16" s="52" t="s">
        <v>6</v>
      </c>
      <c r="E16" s="143">
        <f>VLOOKUP($A16,g_area!$A:$B,2,FALSE)</f>
        <v>563</v>
      </c>
      <c r="F16" s="52"/>
      <c r="G16" s="63"/>
      <c r="H16" s="52"/>
      <c r="I16" s="65"/>
      <c r="J16" s="65"/>
      <c r="K16" s="65"/>
      <c r="L16" s="65"/>
      <c r="M16" s="65"/>
      <c r="N16" s="65"/>
      <c r="O16" s="65"/>
      <c r="P16" s="51"/>
      <c r="Q16" s="51"/>
      <c r="R16" s="51"/>
      <c r="S16" s="51"/>
      <c r="T16" s="147"/>
      <c r="U16" s="140"/>
      <c r="V16" s="140"/>
      <c r="W16" s="140"/>
    </row>
    <row r="17" spans="1:23" x14ac:dyDescent="0.2">
      <c r="A17" s="177" t="s">
        <v>99</v>
      </c>
      <c r="B17" s="165" t="s">
        <v>151</v>
      </c>
      <c r="C17" s="104"/>
      <c r="D17" s="76" t="s">
        <v>6</v>
      </c>
      <c r="E17" s="143">
        <f>VLOOKUP($A17,g_area!$A:$B,2,FALSE)</f>
        <v>1177.3699999999999</v>
      </c>
      <c r="F17" s="76"/>
      <c r="G17" s="63"/>
      <c r="H17" s="76"/>
      <c r="I17" s="65"/>
      <c r="J17" s="65"/>
      <c r="K17" s="65"/>
      <c r="L17" s="65"/>
      <c r="M17" s="65"/>
      <c r="N17" s="65"/>
      <c r="O17" s="65"/>
      <c r="P17" s="51"/>
      <c r="Q17" s="51"/>
      <c r="R17" s="51"/>
      <c r="S17" s="51"/>
      <c r="T17" s="147"/>
      <c r="U17" s="140"/>
      <c r="V17" s="140"/>
      <c r="W17" s="140"/>
    </row>
    <row r="18" spans="1:23" x14ac:dyDescent="0.2">
      <c r="A18" s="177" t="s">
        <v>74</v>
      </c>
      <c r="B18" s="166" t="s">
        <v>152</v>
      </c>
      <c r="C18" s="104"/>
      <c r="D18" s="76" t="s">
        <v>6</v>
      </c>
      <c r="E18" s="143">
        <f>VLOOKUP($A18,g_area!$A:$B,2,FALSE)</f>
        <v>12665</v>
      </c>
      <c r="F18" s="76"/>
      <c r="G18" s="63"/>
      <c r="H18" s="76"/>
      <c r="I18" s="65"/>
      <c r="J18" s="65"/>
      <c r="K18" s="65"/>
      <c r="L18" s="65"/>
      <c r="M18" s="65"/>
      <c r="N18" s="65"/>
      <c r="O18" s="65"/>
      <c r="P18" s="51"/>
      <c r="Q18" s="51"/>
      <c r="R18" s="51"/>
      <c r="S18" s="51"/>
      <c r="T18" s="147"/>
      <c r="U18" s="140"/>
      <c r="V18" s="140"/>
      <c r="W18" s="140"/>
    </row>
    <row r="19" spans="1:23" x14ac:dyDescent="0.2">
      <c r="A19" s="176" t="s">
        <v>14</v>
      </c>
      <c r="B19" s="164" t="s">
        <v>59</v>
      </c>
      <c r="C19" s="102"/>
      <c r="D19" s="52" t="s">
        <v>6</v>
      </c>
      <c r="E19" s="143">
        <f>VLOOKUP($A19,g_area!$A:$B,2,FALSE)</f>
        <v>1098</v>
      </c>
      <c r="F19" s="52"/>
      <c r="G19" s="63"/>
      <c r="H19" s="52"/>
      <c r="I19" s="65"/>
      <c r="J19" s="65"/>
      <c r="K19" s="65"/>
      <c r="L19" s="65"/>
      <c r="M19" s="65"/>
      <c r="N19" s="65"/>
      <c r="O19" s="65"/>
      <c r="P19" s="51"/>
      <c r="Q19" s="51"/>
      <c r="R19" s="51"/>
      <c r="S19" s="51"/>
      <c r="T19" s="147"/>
      <c r="U19" s="140"/>
      <c r="V19" s="140"/>
      <c r="W19" s="140"/>
    </row>
    <row r="20" spans="1:23" x14ac:dyDescent="0.2">
      <c r="A20" s="176" t="s">
        <v>15</v>
      </c>
      <c r="B20" s="164" t="s">
        <v>153</v>
      </c>
      <c r="C20" s="102"/>
      <c r="D20" s="52" t="s">
        <v>6</v>
      </c>
      <c r="E20" s="143">
        <f>VLOOKUP($A20,g_area!$A:$B,2,FALSE)</f>
        <v>1947</v>
      </c>
      <c r="F20" s="52"/>
      <c r="G20" s="63"/>
      <c r="H20" s="52"/>
      <c r="I20" s="65"/>
      <c r="J20" s="65"/>
      <c r="K20" s="65"/>
      <c r="L20" s="65"/>
      <c r="M20" s="65"/>
      <c r="N20" s="65"/>
      <c r="O20" s="65"/>
      <c r="P20" s="51"/>
      <c r="Q20" s="51"/>
      <c r="R20" s="51"/>
      <c r="S20" s="51"/>
      <c r="T20" s="147"/>
      <c r="U20" s="140"/>
      <c r="V20" s="140"/>
      <c r="W20" s="140"/>
    </row>
    <row r="21" spans="1:23" x14ac:dyDescent="0.2">
      <c r="A21" s="177" t="s">
        <v>75</v>
      </c>
      <c r="B21" s="166" t="s">
        <v>154</v>
      </c>
      <c r="C21" s="104"/>
      <c r="D21" s="76" t="s">
        <v>6</v>
      </c>
      <c r="E21" s="143">
        <f>VLOOKUP($A21,g_area!$A:$B,2,FALSE)</f>
        <v>2641</v>
      </c>
      <c r="F21" s="76"/>
      <c r="G21" s="63"/>
      <c r="H21" s="76"/>
      <c r="I21" s="65"/>
      <c r="J21" s="65"/>
      <c r="K21" s="65"/>
      <c r="L21" s="65"/>
      <c r="M21" s="65"/>
      <c r="N21" s="65"/>
      <c r="O21" s="65"/>
      <c r="P21" s="51"/>
      <c r="Q21" s="51"/>
      <c r="R21" s="51"/>
      <c r="S21" s="51"/>
      <c r="T21" s="147"/>
      <c r="U21" s="140"/>
      <c r="V21" s="140"/>
      <c r="W21" s="140"/>
    </row>
    <row r="22" spans="1:23" x14ac:dyDescent="0.2">
      <c r="A22" s="176" t="s">
        <v>16</v>
      </c>
      <c r="B22" s="163" t="s">
        <v>155</v>
      </c>
      <c r="C22" s="102"/>
      <c r="D22" s="52" t="s">
        <v>6</v>
      </c>
      <c r="E22" s="143">
        <f>VLOOKUP($A22,g_area!$A:$B,2,FALSE)</f>
        <v>3829</v>
      </c>
      <c r="F22" s="52"/>
      <c r="G22" s="63"/>
      <c r="H22" s="52"/>
      <c r="I22" s="65"/>
      <c r="J22" s="65"/>
      <c r="K22" s="65"/>
      <c r="L22" s="65"/>
      <c r="M22" s="65"/>
      <c r="N22" s="65"/>
      <c r="O22" s="65"/>
      <c r="P22" s="51"/>
      <c r="Q22" s="51"/>
      <c r="R22" s="51"/>
      <c r="S22" s="51"/>
      <c r="T22" s="147"/>
      <c r="U22" s="140"/>
      <c r="V22" s="140"/>
      <c r="W22" s="140"/>
    </row>
    <row r="23" spans="1:23" x14ac:dyDescent="0.2">
      <c r="A23" s="176" t="s">
        <v>17</v>
      </c>
      <c r="B23" s="164" t="s">
        <v>8</v>
      </c>
      <c r="C23" s="102"/>
      <c r="D23" s="52" t="s">
        <v>6</v>
      </c>
      <c r="E23" s="143">
        <f>VLOOKUP($A23,g_area!$A:$B,2,FALSE)</f>
        <v>1427</v>
      </c>
      <c r="F23" s="52"/>
      <c r="G23" s="63"/>
      <c r="H23" s="52"/>
      <c r="I23" s="65"/>
      <c r="J23" s="65"/>
      <c r="K23" s="65"/>
      <c r="L23" s="65"/>
      <c r="M23" s="65"/>
      <c r="N23" s="65"/>
      <c r="O23" s="65"/>
      <c r="P23" s="51"/>
      <c r="Q23" s="51"/>
      <c r="R23" s="51"/>
      <c r="S23" s="51"/>
      <c r="T23" s="147"/>
      <c r="U23" s="140"/>
      <c r="V23" s="140"/>
      <c r="W23" s="140"/>
    </row>
    <row r="24" spans="1:23" x14ac:dyDescent="0.2">
      <c r="A24" s="176" t="s">
        <v>18</v>
      </c>
      <c r="B24" s="164" t="s">
        <v>9</v>
      </c>
      <c r="C24" s="102"/>
      <c r="D24" s="52" t="s">
        <v>6</v>
      </c>
      <c r="E24" s="143">
        <f>VLOOKUP($A24,g_area!$A:$B,2,FALSE)</f>
        <v>2834</v>
      </c>
      <c r="F24" s="52"/>
      <c r="G24" s="63"/>
      <c r="H24" s="52"/>
      <c r="I24" s="65"/>
      <c r="J24" s="65"/>
      <c r="K24" s="65"/>
      <c r="L24" s="65"/>
      <c r="M24" s="65"/>
      <c r="N24" s="65"/>
      <c r="O24" s="65"/>
      <c r="P24" s="51"/>
      <c r="Q24" s="51"/>
      <c r="R24" s="51"/>
      <c r="S24" s="51"/>
      <c r="T24" s="147"/>
      <c r="U24" s="140"/>
      <c r="V24" s="140"/>
      <c r="W24" s="140"/>
    </row>
    <row r="25" spans="1:23" x14ac:dyDescent="0.2">
      <c r="A25" s="176" t="s">
        <v>19</v>
      </c>
      <c r="B25" s="164" t="s">
        <v>60</v>
      </c>
      <c r="C25" s="102"/>
      <c r="D25" s="52" t="s">
        <v>6</v>
      </c>
      <c r="E25" s="143">
        <f>VLOOKUP($A25,g_area!$A:$B,2,FALSE)</f>
        <v>125.93</v>
      </c>
      <c r="F25" s="52"/>
      <c r="G25" s="63"/>
      <c r="H25" s="52"/>
      <c r="I25" s="65"/>
      <c r="J25" s="65"/>
      <c r="K25" s="65"/>
      <c r="L25" s="65"/>
      <c r="M25" s="65"/>
      <c r="N25" s="65"/>
      <c r="O25" s="65"/>
      <c r="P25" s="51"/>
      <c r="Q25" s="51"/>
      <c r="R25" s="51"/>
      <c r="S25" s="51"/>
      <c r="T25" s="147"/>
      <c r="U25" s="140"/>
      <c r="V25" s="140"/>
      <c r="W25" s="140"/>
    </row>
    <row r="26" spans="1:23" x14ac:dyDescent="0.2">
      <c r="A26" s="176" t="s">
        <v>20</v>
      </c>
      <c r="B26" s="164" t="s">
        <v>10</v>
      </c>
      <c r="C26" s="102"/>
      <c r="D26" s="52" t="s">
        <v>6</v>
      </c>
      <c r="E26" s="143">
        <f>VLOOKUP($A26,g_area!$A:$B,2,FALSE)</f>
        <v>938</v>
      </c>
      <c r="F26" s="52"/>
      <c r="G26" s="63"/>
      <c r="H26" s="52"/>
      <c r="I26" s="65"/>
      <c r="J26" s="65"/>
      <c r="K26" s="65"/>
      <c r="L26" s="65"/>
      <c r="M26" s="65"/>
      <c r="N26" s="65"/>
      <c r="O26" s="65"/>
      <c r="P26" s="51"/>
      <c r="Q26" s="51"/>
      <c r="R26" s="51"/>
      <c r="S26" s="51"/>
      <c r="T26" s="147"/>
      <c r="U26" s="140"/>
      <c r="V26" s="140"/>
      <c r="W26" s="140"/>
    </row>
    <row r="27" spans="1:23" s="139" customFormat="1" x14ac:dyDescent="0.2">
      <c r="A27" s="175" t="s">
        <v>275</v>
      </c>
      <c r="B27" s="164" t="s">
        <v>276</v>
      </c>
      <c r="C27" s="142"/>
      <c r="D27" s="142" t="s">
        <v>6</v>
      </c>
      <c r="E27" s="143">
        <f>VLOOKUP($A27,g_area!$A:$B,2,FALSE)</f>
        <v>9093</v>
      </c>
      <c r="F27" s="142"/>
      <c r="G27" s="144"/>
      <c r="H27" s="142"/>
      <c r="I27" s="145"/>
      <c r="J27" s="145"/>
      <c r="K27" s="145"/>
      <c r="L27" s="145"/>
      <c r="M27" s="145"/>
      <c r="N27" s="145"/>
      <c r="O27" s="145"/>
      <c r="P27" s="141"/>
      <c r="Q27" s="141"/>
      <c r="R27" s="141"/>
      <c r="S27" s="141"/>
      <c r="T27" s="147"/>
      <c r="U27" s="140"/>
      <c r="V27" s="140"/>
      <c r="W27" s="140"/>
    </row>
    <row r="28" spans="1:23" s="139" customFormat="1" x14ac:dyDescent="0.2">
      <c r="A28" s="175" t="s">
        <v>277</v>
      </c>
      <c r="B28" s="164" t="s">
        <v>278</v>
      </c>
      <c r="C28" s="142"/>
      <c r="D28" s="142" t="s">
        <v>6</v>
      </c>
      <c r="E28" s="143">
        <f>VLOOKUP($A28,g_area!$A:$B,2,FALSE)</f>
        <v>19457</v>
      </c>
      <c r="F28" s="142"/>
      <c r="G28" s="144"/>
      <c r="H28" s="142"/>
      <c r="I28" s="145"/>
      <c r="J28" s="145"/>
      <c r="K28" s="145"/>
      <c r="L28" s="145"/>
      <c r="M28" s="145"/>
      <c r="N28" s="145"/>
      <c r="O28" s="145"/>
      <c r="P28" s="141"/>
      <c r="Q28" s="141"/>
      <c r="R28" s="141"/>
      <c r="S28" s="141"/>
      <c r="T28" s="147"/>
      <c r="U28" s="140"/>
      <c r="V28" s="140"/>
      <c r="W28" s="140"/>
    </row>
    <row r="29" spans="1:23" x14ac:dyDescent="0.2">
      <c r="A29" s="176" t="s">
        <v>71</v>
      </c>
      <c r="B29" s="163" t="s">
        <v>156</v>
      </c>
      <c r="C29" s="102"/>
      <c r="D29" s="52" t="s">
        <v>6</v>
      </c>
      <c r="E29" s="143">
        <f>VLOOKUP($A29,g_area!$A:$B,2,FALSE)</f>
        <v>4481</v>
      </c>
      <c r="F29" s="104"/>
      <c r="G29" s="77"/>
      <c r="H29" s="104"/>
      <c r="I29" s="65"/>
      <c r="J29" s="65"/>
      <c r="K29" s="65"/>
      <c r="L29" s="65"/>
      <c r="M29" s="65"/>
      <c r="N29" s="65"/>
      <c r="O29" s="65"/>
      <c r="P29" s="51"/>
      <c r="Q29" s="51"/>
      <c r="R29" s="51"/>
      <c r="S29" s="51"/>
      <c r="T29" s="147"/>
      <c r="U29" s="140"/>
      <c r="V29" s="140"/>
      <c r="W29" s="140"/>
    </row>
    <row r="30" spans="1:23" s="139" customFormat="1" x14ac:dyDescent="0.2">
      <c r="A30" s="176" t="s">
        <v>286</v>
      </c>
      <c r="B30" s="165" t="s">
        <v>287</v>
      </c>
      <c r="C30" s="142"/>
      <c r="D30" s="142" t="s">
        <v>6</v>
      </c>
      <c r="E30" s="143">
        <f>VLOOKUP($A30,g_area!$A:$B,2,FALSE)</f>
        <v>10683</v>
      </c>
      <c r="F30" s="148"/>
      <c r="G30" s="149"/>
      <c r="H30" s="148"/>
      <c r="I30" s="145"/>
      <c r="J30" s="145"/>
      <c r="K30" s="145"/>
      <c r="L30" s="145"/>
      <c r="M30" s="145"/>
      <c r="N30" s="145"/>
      <c r="O30" s="145"/>
      <c r="P30" s="141"/>
      <c r="Q30" s="141"/>
      <c r="R30" s="141"/>
      <c r="S30" s="141"/>
      <c r="T30" s="147"/>
      <c r="U30" s="140"/>
      <c r="V30" s="140"/>
      <c r="W30" s="140"/>
    </row>
    <row r="31" spans="1:23" s="139" customFormat="1" x14ac:dyDescent="0.2">
      <c r="A31" s="175" t="s">
        <v>279</v>
      </c>
      <c r="B31" s="163" t="s">
        <v>280</v>
      </c>
      <c r="C31" s="142"/>
      <c r="D31" s="142" t="s">
        <v>6</v>
      </c>
      <c r="E31" s="143">
        <f>VLOOKUP($A31,g_area!$A:$B,2,FALSE)</f>
        <v>1267</v>
      </c>
      <c r="F31" s="148"/>
      <c r="G31" s="149"/>
      <c r="H31" s="148"/>
      <c r="I31" s="145"/>
      <c r="J31" s="145"/>
      <c r="K31" s="145"/>
      <c r="L31" s="145"/>
      <c r="M31" s="145"/>
      <c r="N31" s="145"/>
      <c r="O31" s="145"/>
      <c r="P31" s="141"/>
      <c r="Q31" s="141"/>
      <c r="R31" s="141"/>
      <c r="S31" s="141"/>
      <c r="T31" s="147"/>
      <c r="U31" s="140"/>
      <c r="V31" s="140"/>
      <c r="W31" s="140"/>
    </row>
    <row r="32" spans="1:23" x14ac:dyDescent="0.2">
      <c r="A32" s="176" t="s">
        <v>100</v>
      </c>
      <c r="B32" s="163" t="s">
        <v>157</v>
      </c>
      <c r="C32" s="102" t="s">
        <v>6</v>
      </c>
      <c r="D32" s="52"/>
      <c r="E32" s="143">
        <f>VLOOKUP($A32,g_area!$A:$B,2,FALSE)</f>
        <v>1421</v>
      </c>
      <c r="F32" s="104"/>
      <c r="G32" s="77"/>
      <c r="H32" s="104"/>
      <c r="I32" s="65"/>
      <c r="J32" s="65"/>
      <c r="K32" s="65"/>
      <c r="L32" s="65"/>
      <c r="M32" s="65"/>
      <c r="N32" s="65"/>
      <c r="O32" s="65"/>
      <c r="P32" s="51"/>
      <c r="Q32" s="51"/>
      <c r="R32" s="51"/>
      <c r="S32" s="51"/>
      <c r="T32" s="147"/>
      <c r="U32" s="140"/>
      <c r="V32" s="140"/>
      <c r="W32" s="140"/>
    </row>
    <row r="33" spans="1:23" s="139" customFormat="1" x14ac:dyDescent="0.2">
      <c r="A33" s="176" t="s">
        <v>281</v>
      </c>
      <c r="B33" s="163" t="s">
        <v>282</v>
      </c>
      <c r="C33" s="142" t="s">
        <v>6</v>
      </c>
      <c r="D33" s="142"/>
      <c r="E33" s="143">
        <f>VLOOKUP($A33,g_area!$A:$B,2,FALSE)</f>
        <v>8384</v>
      </c>
      <c r="F33" s="148"/>
      <c r="G33" s="149"/>
      <c r="H33" s="148"/>
      <c r="I33" s="145"/>
      <c r="J33" s="145"/>
      <c r="K33" s="145"/>
      <c r="L33" s="145"/>
      <c r="M33" s="145"/>
      <c r="N33" s="145"/>
      <c r="O33" s="145"/>
      <c r="P33" s="141"/>
      <c r="Q33" s="141"/>
      <c r="R33" s="141"/>
      <c r="S33" s="141"/>
      <c r="T33" s="147"/>
      <c r="U33" s="140"/>
      <c r="V33" s="140"/>
      <c r="W33" s="140"/>
    </row>
    <row r="34" spans="1:23" ht="13.5" thickBot="1" x14ac:dyDescent="0.25">
      <c r="A34" s="175" t="s">
        <v>134</v>
      </c>
      <c r="B34" s="163" t="s">
        <v>158</v>
      </c>
      <c r="C34" s="101"/>
      <c r="D34" s="52" t="s">
        <v>6</v>
      </c>
      <c r="E34" s="183">
        <f>VLOOKUP($A34,g_area!$A:$B,2,FALSE)</f>
        <v>1983</v>
      </c>
      <c r="F34" s="105"/>
      <c r="G34" s="77"/>
      <c r="H34" s="104"/>
      <c r="I34" s="65"/>
      <c r="J34" s="65"/>
      <c r="K34" s="65"/>
      <c r="L34" s="65"/>
      <c r="M34" s="65"/>
      <c r="N34" s="65"/>
      <c r="O34" s="65"/>
      <c r="P34" s="51"/>
      <c r="Q34" s="51"/>
      <c r="R34" s="51"/>
      <c r="S34" s="51"/>
      <c r="T34" s="147"/>
      <c r="U34" s="140"/>
      <c r="V34" s="140"/>
      <c r="W34" s="140"/>
    </row>
    <row r="35" spans="1:23" ht="16.5" thickTop="1" x14ac:dyDescent="0.25">
      <c r="A35" s="60"/>
      <c r="B35" s="111"/>
      <c r="C35" s="49"/>
      <c r="D35" s="35" t="s">
        <v>159</v>
      </c>
      <c r="E35" s="184">
        <f>SUM(E13:E32)+E34</f>
        <v>90806.299999999988</v>
      </c>
      <c r="F35" s="155"/>
      <c r="G35" s="114"/>
      <c r="H35" s="115"/>
      <c r="I35" s="50"/>
      <c r="J35" s="54"/>
      <c r="K35" s="54"/>
      <c r="L35" s="54"/>
      <c r="M35" s="54"/>
      <c r="N35" s="54"/>
      <c r="O35" s="54"/>
      <c r="P35" s="50"/>
      <c r="Q35" s="50"/>
      <c r="R35" s="50"/>
      <c r="S35" s="50"/>
      <c r="T35" s="50"/>
      <c r="U35" s="50"/>
      <c r="V35" s="50"/>
      <c r="W35" s="50"/>
    </row>
    <row r="36" spans="1:23" ht="15.75" x14ac:dyDescent="0.25">
      <c r="A36" s="59"/>
      <c r="B36" s="58"/>
      <c r="D36" s="119"/>
      <c r="E36" s="70" t="s">
        <v>136</v>
      </c>
      <c r="F36" s="185">
        <f>E32+E13</f>
        <v>9916</v>
      </c>
      <c r="H36" s="49"/>
      <c r="I36" s="54"/>
      <c r="J36" s="54"/>
      <c r="K36" s="54"/>
      <c r="L36" s="54"/>
      <c r="M36" s="54"/>
      <c r="N36" s="54"/>
      <c r="O36" s="54"/>
      <c r="P36" s="50"/>
      <c r="Q36" s="50"/>
      <c r="R36" s="50"/>
      <c r="S36" s="50"/>
      <c r="T36" s="50"/>
      <c r="U36" s="50"/>
      <c r="V36" s="50"/>
      <c r="W36" s="50"/>
    </row>
    <row r="37" spans="1:23" ht="15.75" x14ac:dyDescent="0.25">
      <c r="A37" s="59"/>
      <c r="B37" s="58"/>
      <c r="D37" s="119"/>
      <c r="E37" s="57" t="s">
        <v>137</v>
      </c>
      <c r="F37" s="186">
        <f>E34+E31+E29+E28+E27+E26+E25+E24+E23+E22+E21+E20+E19+E18+E17+E16+E15+E14+E30</f>
        <v>80890.3</v>
      </c>
      <c r="H37" s="49"/>
      <c r="I37" s="54"/>
      <c r="J37" s="54"/>
      <c r="K37" s="54"/>
      <c r="L37" s="54"/>
      <c r="M37" s="54"/>
      <c r="N37" s="54"/>
      <c r="O37" s="54"/>
      <c r="P37" s="50"/>
      <c r="Q37" s="50"/>
      <c r="R37" s="50"/>
      <c r="S37" s="50"/>
      <c r="T37" s="50"/>
      <c r="U37" s="50"/>
      <c r="V37" s="50"/>
      <c r="W37" s="50"/>
    </row>
    <row r="38" spans="1:23" ht="15.75" x14ac:dyDescent="0.25">
      <c r="A38" s="59"/>
      <c r="B38" s="58"/>
      <c r="C38" s="49"/>
      <c r="D38" s="49"/>
      <c r="E38" s="46" t="s">
        <v>283</v>
      </c>
      <c r="F38" s="187">
        <f>E33</f>
        <v>8384</v>
      </c>
      <c r="G38" s="68"/>
      <c r="H38" s="49"/>
      <c r="I38" s="54"/>
      <c r="J38" s="54"/>
      <c r="K38" s="54"/>
      <c r="L38" s="54"/>
      <c r="M38" s="54"/>
      <c r="N38" s="54"/>
      <c r="O38" s="54"/>
      <c r="P38" s="50"/>
      <c r="Q38" s="50"/>
      <c r="R38" s="50"/>
      <c r="S38" s="50"/>
      <c r="T38" s="50"/>
      <c r="U38" s="50"/>
      <c r="V38" s="50"/>
      <c r="W38" s="50"/>
    </row>
    <row r="39" spans="1:23" s="139" customFormat="1" ht="15.75" x14ac:dyDescent="0.25">
      <c r="A39" s="59"/>
      <c r="B39" s="111"/>
      <c r="C39" s="160"/>
      <c r="D39" s="160"/>
      <c r="E39" s="57"/>
      <c r="F39" s="162"/>
      <c r="G39" s="146"/>
      <c r="H39" s="160"/>
      <c r="I39" s="54"/>
      <c r="J39" s="54"/>
      <c r="K39" s="54"/>
      <c r="L39" s="54"/>
      <c r="M39" s="54"/>
      <c r="N39" s="54"/>
      <c r="O39" s="54"/>
      <c r="P39" s="140"/>
      <c r="Q39" s="140"/>
      <c r="R39" s="140"/>
      <c r="S39" s="140"/>
      <c r="T39" s="140"/>
      <c r="U39" s="140"/>
      <c r="V39" s="140"/>
      <c r="W39" s="140"/>
    </row>
    <row r="40" spans="1:23" s="139" customFormat="1" ht="15.75" x14ac:dyDescent="0.25">
      <c r="A40" s="59"/>
      <c r="B40" s="111"/>
      <c r="C40" s="160"/>
      <c r="D40" s="160"/>
      <c r="E40" s="57"/>
      <c r="F40" s="162"/>
      <c r="G40" s="146"/>
      <c r="H40" s="160"/>
      <c r="I40" s="54"/>
      <c r="J40" s="54"/>
      <c r="K40" s="54"/>
      <c r="L40" s="54"/>
      <c r="M40" s="54"/>
      <c r="N40" s="54"/>
      <c r="O40" s="54"/>
      <c r="P40" s="140"/>
      <c r="Q40" s="140"/>
      <c r="R40" s="140"/>
      <c r="S40" s="140"/>
      <c r="T40" s="140"/>
      <c r="U40" s="140"/>
      <c r="V40" s="140"/>
      <c r="W40" s="140"/>
    </row>
    <row r="41" spans="1:23" s="139" customFormat="1" ht="15.75" x14ac:dyDescent="0.25">
      <c r="A41" s="59"/>
      <c r="B41" s="111"/>
      <c r="C41" s="160"/>
      <c r="D41" s="160"/>
      <c r="E41" s="57"/>
      <c r="F41" s="162"/>
      <c r="G41" s="146"/>
      <c r="H41" s="160"/>
      <c r="I41" s="54"/>
      <c r="J41" s="54"/>
      <c r="K41" s="54"/>
      <c r="L41" s="54"/>
      <c r="M41" s="54"/>
      <c r="N41" s="54"/>
      <c r="O41" s="54"/>
      <c r="P41" s="140"/>
      <c r="Q41" s="140"/>
      <c r="R41" s="140"/>
      <c r="S41" s="140"/>
      <c r="T41" s="140"/>
      <c r="U41" s="140"/>
      <c r="V41" s="140"/>
      <c r="W41" s="140"/>
    </row>
    <row r="42" spans="1:23" s="139" customFormat="1" ht="15.75" x14ac:dyDescent="0.25">
      <c r="A42" s="59"/>
      <c r="B42" s="111"/>
      <c r="C42" s="160"/>
      <c r="D42" s="160"/>
      <c r="E42" s="57"/>
      <c r="F42" s="162"/>
      <c r="G42" s="146"/>
      <c r="H42" s="160"/>
      <c r="I42" s="54"/>
      <c r="J42" s="54"/>
      <c r="K42" s="54"/>
      <c r="L42" s="54"/>
      <c r="M42" s="54"/>
      <c r="N42" s="54"/>
      <c r="O42" s="54"/>
      <c r="P42" s="140"/>
      <c r="Q42" s="140"/>
      <c r="R42" s="140"/>
      <c r="S42" s="140"/>
      <c r="T42" s="140"/>
      <c r="U42" s="140"/>
      <c r="V42" s="140"/>
      <c r="W42" s="140"/>
    </row>
    <row r="43" spans="1:23" s="139" customFormat="1" ht="15.75" x14ac:dyDescent="0.25">
      <c r="A43" s="59"/>
      <c r="B43" s="111"/>
      <c r="C43" s="160"/>
      <c r="D43" s="160"/>
      <c r="E43" s="57"/>
      <c r="F43" s="162"/>
      <c r="G43" s="146"/>
      <c r="H43" s="160"/>
      <c r="I43" s="54"/>
      <c r="J43" s="54"/>
      <c r="K43" s="54"/>
      <c r="L43" s="54"/>
      <c r="M43" s="54"/>
      <c r="N43" s="54"/>
      <c r="O43" s="54"/>
      <c r="P43" s="140"/>
      <c r="Q43" s="140"/>
      <c r="R43" s="140"/>
      <c r="S43" s="140"/>
      <c r="T43" s="140"/>
      <c r="U43" s="140"/>
      <c r="V43" s="140"/>
      <c r="W43" s="140"/>
    </row>
    <row r="44" spans="1:23" s="139" customFormat="1" ht="15.75" x14ac:dyDescent="0.25">
      <c r="A44" s="59"/>
      <c r="B44" s="111"/>
      <c r="C44" s="160"/>
      <c r="D44" s="160"/>
      <c r="E44" s="57"/>
      <c r="F44" s="162"/>
      <c r="G44" s="146"/>
      <c r="H44" s="160"/>
      <c r="I44" s="54"/>
      <c r="J44" s="54"/>
      <c r="K44" s="54"/>
      <c r="L44" s="54"/>
      <c r="M44" s="54"/>
      <c r="N44" s="54"/>
      <c r="O44" s="54"/>
      <c r="P44" s="140"/>
      <c r="Q44" s="140"/>
      <c r="R44" s="140"/>
      <c r="S44" s="140"/>
      <c r="T44" s="140"/>
      <c r="U44" s="140"/>
      <c r="V44" s="140"/>
      <c r="W44" s="140"/>
    </row>
    <row r="45" spans="1:23" x14ac:dyDescent="0.2">
      <c r="A45" s="58" t="s">
        <v>160</v>
      </c>
      <c r="C45" s="50"/>
      <c r="D45" s="50"/>
      <c r="E45" s="50"/>
      <c r="F45" s="50"/>
      <c r="G45" s="67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</row>
    <row r="46" spans="1:23" ht="16.5" thickBot="1" x14ac:dyDescent="0.3">
      <c r="A46" s="58" t="s">
        <v>161</v>
      </c>
      <c r="C46" s="50"/>
      <c r="D46" s="50"/>
      <c r="E46" s="153" t="s">
        <v>296</v>
      </c>
      <c r="F46" s="50"/>
      <c r="G46" s="67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1:23" s="108" customFormat="1" ht="14.25" x14ac:dyDescent="0.2">
      <c r="A47" s="38" t="s">
        <v>0</v>
      </c>
      <c r="B47" s="106" t="s">
        <v>5</v>
      </c>
      <c r="C47" s="195" t="s">
        <v>98</v>
      </c>
      <c r="D47" s="195"/>
      <c r="E47" s="39" t="s">
        <v>1</v>
      </c>
      <c r="F47" s="40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82"/>
    </row>
    <row r="48" spans="1:23" s="108" customFormat="1" ht="13.5" thickBot="1" x14ac:dyDescent="0.25">
      <c r="A48" s="174" t="s">
        <v>4</v>
      </c>
      <c r="B48" s="103"/>
      <c r="C48" s="100" t="s">
        <v>2</v>
      </c>
      <c r="D48" s="100" t="s">
        <v>3</v>
      </c>
      <c r="E48" s="44"/>
      <c r="F48" s="100"/>
      <c r="G48" s="41"/>
      <c r="H48" s="41"/>
      <c r="I48" s="41"/>
      <c r="J48" s="41"/>
      <c r="K48" s="103"/>
      <c r="L48" s="100"/>
      <c r="M48" s="100"/>
      <c r="N48" s="100"/>
      <c r="O48" s="100"/>
      <c r="P48" s="103"/>
      <c r="Q48" s="103"/>
      <c r="R48" s="103"/>
      <c r="S48" s="42"/>
      <c r="T48" s="43"/>
    </row>
    <row r="49" spans="1:23" x14ac:dyDescent="0.2">
      <c r="A49" s="176" t="s">
        <v>76</v>
      </c>
      <c r="B49" s="167" t="s">
        <v>162</v>
      </c>
      <c r="C49" s="117" t="s">
        <v>6</v>
      </c>
      <c r="D49" s="81"/>
      <c r="E49" s="143">
        <f>VLOOKUP($A49,g_area!$A:$B,2,FALSE)</f>
        <v>1333</v>
      </c>
      <c r="F49" s="141"/>
      <c r="G49" s="144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7"/>
      <c r="U49" s="140"/>
      <c r="V49" s="140"/>
      <c r="W49" s="140"/>
    </row>
    <row r="50" spans="1:23" x14ac:dyDescent="0.2">
      <c r="A50" s="176" t="s">
        <v>77</v>
      </c>
      <c r="B50" s="168" t="s">
        <v>163</v>
      </c>
      <c r="C50" s="102"/>
      <c r="D50" s="52" t="s">
        <v>6</v>
      </c>
      <c r="E50" s="143">
        <f>VLOOKUP($A50,g_area!$A:$B,2,FALSE)</f>
        <v>1118</v>
      </c>
      <c r="F50" s="51"/>
      <c r="G50" s="75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147"/>
      <c r="U50" s="140"/>
      <c r="V50" s="140"/>
      <c r="W50" s="140"/>
    </row>
    <row r="51" spans="1:23" x14ac:dyDescent="0.2">
      <c r="A51" s="176" t="s">
        <v>78</v>
      </c>
      <c r="B51" s="167" t="s">
        <v>164</v>
      </c>
      <c r="C51" s="102"/>
      <c r="D51" s="52" t="s">
        <v>6</v>
      </c>
      <c r="E51" s="143">
        <f>VLOOKUP($A51,g_area!$A:$B,2,FALSE)</f>
        <v>11129</v>
      </c>
      <c r="F51" s="51"/>
      <c r="G51" s="75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147"/>
      <c r="U51" s="140"/>
      <c r="V51" s="140"/>
      <c r="W51" s="140"/>
    </row>
    <row r="52" spans="1:23" x14ac:dyDescent="0.2">
      <c r="A52" s="176" t="s">
        <v>79</v>
      </c>
      <c r="B52" s="167" t="s">
        <v>165</v>
      </c>
      <c r="C52" s="102"/>
      <c r="D52" s="52" t="s">
        <v>6</v>
      </c>
      <c r="E52" s="143">
        <f>VLOOKUP($A52,g_area!$A:$B,2,FALSE)</f>
        <v>2825</v>
      </c>
      <c r="F52" s="51"/>
      <c r="G52" s="75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147"/>
      <c r="U52" s="140"/>
      <c r="V52" s="140"/>
      <c r="W52" s="140"/>
    </row>
    <row r="53" spans="1:23" x14ac:dyDescent="0.2">
      <c r="A53" s="176" t="s">
        <v>80</v>
      </c>
      <c r="B53" s="167" t="s">
        <v>166</v>
      </c>
      <c r="C53" s="102"/>
      <c r="D53" s="52" t="s">
        <v>6</v>
      </c>
      <c r="E53" s="143">
        <f>VLOOKUP($A53,g_area!$A:$B,2,FALSE)</f>
        <v>3500</v>
      </c>
      <c r="F53" s="51"/>
      <c r="G53" s="75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147"/>
      <c r="U53" s="140"/>
      <c r="V53" s="140"/>
      <c r="W53" s="140"/>
    </row>
    <row r="54" spans="1:23" x14ac:dyDescent="0.2">
      <c r="A54" s="176" t="s">
        <v>81</v>
      </c>
      <c r="B54" s="167" t="s">
        <v>167</v>
      </c>
      <c r="C54" s="102"/>
      <c r="D54" s="52" t="s">
        <v>6</v>
      </c>
      <c r="E54" s="143">
        <f>VLOOKUP($A54,g_area!$A:$B,2,FALSE)</f>
        <v>1647</v>
      </c>
      <c r="F54" s="51"/>
      <c r="G54" s="75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147"/>
      <c r="U54" s="140"/>
      <c r="V54" s="140"/>
      <c r="W54" s="140"/>
    </row>
    <row r="55" spans="1:23" x14ac:dyDescent="0.2">
      <c r="A55" s="176" t="s">
        <v>82</v>
      </c>
      <c r="B55" s="167" t="s">
        <v>168</v>
      </c>
      <c r="C55" s="102"/>
      <c r="D55" s="52" t="s">
        <v>6</v>
      </c>
      <c r="E55" s="143">
        <f>VLOOKUP($A55,g_area!$A:$B,2,FALSE)</f>
        <v>1859</v>
      </c>
      <c r="F55" s="51"/>
      <c r="G55" s="75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147"/>
      <c r="U55" s="140"/>
      <c r="V55" s="140"/>
      <c r="W55" s="140"/>
    </row>
    <row r="56" spans="1:23" x14ac:dyDescent="0.2">
      <c r="A56" s="176" t="s">
        <v>84</v>
      </c>
      <c r="B56" s="167" t="s">
        <v>169</v>
      </c>
      <c r="C56" s="102"/>
      <c r="D56" s="52" t="s">
        <v>6</v>
      </c>
      <c r="E56" s="143">
        <f>VLOOKUP($A56,g_area!$A:$B,2,FALSE)</f>
        <v>3403</v>
      </c>
      <c r="F56" s="51"/>
      <c r="G56" s="75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147"/>
      <c r="U56" s="140"/>
      <c r="V56" s="140"/>
      <c r="W56" s="140"/>
    </row>
    <row r="57" spans="1:23" x14ac:dyDescent="0.2">
      <c r="A57" s="176" t="s">
        <v>85</v>
      </c>
      <c r="B57" s="167" t="s">
        <v>170</v>
      </c>
      <c r="C57" s="102"/>
      <c r="D57" s="52" t="s">
        <v>6</v>
      </c>
      <c r="E57" s="143">
        <f>VLOOKUP($A57,g_area!$A:$B,2,FALSE)</f>
        <v>18</v>
      </c>
      <c r="F57" s="51"/>
      <c r="G57" s="75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147"/>
      <c r="U57" s="140"/>
      <c r="V57" s="140"/>
      <c r="W57" s="140"/>
    </row>
    <row r="58" spans="1:23" x14ac:dyDescent="0.2">
      <c r="A58" s="176" t="s">
        <v>86</v>
      </c>
      <c r="B58" s="169" t="s">
        <v>171</v>
      </c>
      <c r="C58" s="102" t="s">
        <v>6</v>
      </c>
      <c r="D58" s="52"/>
      <c r="E58" s="143">
        <f>VLOOKUP($A58,g_area!$A:$B,2,FALSE)</f>
        <v>1347</v>
      </c>
      <c r="F58" s="51"/>
      <c r="G58" s="75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147"/>
      <c r="U58" s="140"/>
      <c r="V58" s="140"/>
      <c r="W58" s="140"/>
    </row>
    <row r="59" spans="1:23" x14ac:dyDescent="0.2">
      <c r="A59" s="176" t="s">
        <v>87</v>
      </c>
      <c r="B59" s="169" t="s">
        <v>172</v>
      </c>
      <c r="C59" s="102" t="s">
        <v>6</v>
      </c>
      <c r="D59" s="52"/>
      <c r="E59" s="143">
        <f>VLOOKUP($A59,g_area!$A:$B,2,FALSE)</f>
        <v>1322</v>
      </c>
      <c r="F59" s="51"/>
      <c r="G59" s="75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147"/>
      <c r="U59" s="140"/>
      <c r="V59" s="140"/>
      <c r="W59" s="140"/>
    </row>
    <row r="60" spans="1:23" x14ac:dyDescent="0.2">
      <c r="A60" s="176" t="s">
        <v>88</v>
      </c>
      <c r="B60" s="167" t="s">
        <v>173</v>
      </c>
      <c r="C60" s="102"/>
      <c r="D60" s="52" t="s">
        <v>6</v>
      </c>
      <c r="E60" s="143">
        <f>VLOOKUP($A60,g_area!$A:$B,2,FALSE)</f>
        <v>8120</v>
      </c>
      <c r="F60" s="51"/>
      <c r="G60" s="75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147"/>
      <c r="U60" s="140"/>
      <c r="V60" s="140"/>
      <c r="W60" s="140"/>
    </row>
    <row r="61" spans="1:23" x14ac:dyDescent="0.2">
      <c r="A61" s="176" t="s">
        <v>90</v>
      </c>
      <c r="B61" s="168" t="s">
        <v>174</v>
      </c>
      <c r="C61" s="102"/>
      <c r="D61" s="52" t="s">
        <v>6</v>
      </c>
      <c r="E61" s="143">
        <f>VLOOKUP($A61,g_area!$A:$B,2,FALSE)</f>
        <v>12349</v>
      </c>
      <c r="F61" s="51"/>
      <c r="G61" s="75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147"/>
      <c r="U61" s="140"/>
      <c r="V61" s="140"/>
      <c r="W61" s="140"/>
    </row>
    <row r="62" spans="1:23" x14ac:dyDescent="0.2">
      <c r="A62" s="176" t="s">
        <v>91</v>
      </c>
      <c r="B62" s="168" t="s">
        <v>89</v>
      </c>
      <c r="C62" s="102"/>
      <c r="D62" s="52" t="s">
        <v>6</v>
      </c>
      <c r="E62" s="143">
        <f>VLOOKUP($A62,g_area!$A:$B,2,FALSE)</f>
        <v>241</v>
      </c>
      <c r="F62" s="51"/>
      <c r="G62" s="75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147"/>
      <c r="U62" s="140"/>
      <c r="V62" s="140"/>
      <c r="W62" s="140"/>
    </row>
    <row r="63" spans="1:23" x14ac:dyDescent="0.2">
      <c r="A63" s="175" t="s">
        <v>93</v>
      </c>
      <c r="B63" s="167" t="s">
        <v>175</v>
      </c>
      <c r="C63" s="61"/>
      <c r="D63" s="52" t="s">
        <v>6</v>
      </c>
      <c r="E63" s="143">
        <f>VLOOKUP($A63,g_area!$A:$B,2,FALSE)</f>
        <v>3163</v>
      </c>
      <c r="F63" s="62"/>
      <c r="G63" s="75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147"/>
      <c r="U63" s="140"/>
      <c r="V63" s="140"/>
      <c r="W63" s="140"/>
    </row>
    <row r="64" spans="1:23" x14ac:dyDescent="0.2">
      <c r="A64" s="176" t="s">
        <v>94</v>
      </c>
      <c r="B64" s="169" t="s">
        <v>176</v>
      </c>
      <c r="C64" s="102"/>
      <c r="D64" s="52" t="s">
        <v>6</v>
      </c>
      <c r="E64" s="143">
        <f>VLOOKUP($A64,g_area!$A:$B,2,FALSE)</f>
        <v>495</v>
      </c>
      <c r="F64" s="51"/>
      <c r="G64" s="75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147"/>
      <c r="U64" s="140"/>
      <c r="V64" s="140"/>
      <c r="W64" s="140"/>
    </row>
    <row r="65" spans="1:23" x14ac:dyDescent="0.2">
      <c r="A65" s="176" t="s">
        <v>95</v>
      </c>
      <c r="B65" s="167" t="s">
        <v>92</v>
      </c>
      <c r="C65" s="102"/>
      <c r="D65" s="52" t="s">
        <v>6</v>
      </c>
      <c r="E65" s="143">
        <f>VLOOKUP($A65,g_area!$A:$B,2,FALSE)</f>
        <v>1832</v>
      </c>
      <c r="F65" s="51"/>
      <c r="G65" s="75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147"/>
      <c r="U65" s="140"/>
      <c r="V65" s="140"/>
      <c r="W65" s="140"/>
    </row>
    <row r="66" spans="1:23" x14ac:dyDescent="0.2">
      <c r="A66" s="178" t="s">
        <v>96</v>
      </c>
      <c r="B66" s="167" t="s">
        <v>177</v>
      </c>
      <c r="C66" s="102"/>
      <c r="D66" s="52" t="s">
        <v>6</v>
      </c>
      <c r="E66" s="143">
        <f>VLOOKUP($A66,g_area!$A:$B,2,FALSE)</f>
        <v>1169.01</v>
      </c>
      <c r="F66" s="51"/>
      <c r="G66" s="75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147"/>
      <c r="U66" s="140"/>
      <c r="V66" s="140"/>
      <c r="W66" s="140"/>
    </row>
    <row r="67" spans="1:23" x14ac:dyDescent="0.2">
      <c r="A67" s="178" t="s">
        <v>97</v>
      </c>
      <c r="B67" s="167" t="s">
        <v>178</v>
      </c>
      <c r="C67" s="102"/>
      <c r="D67" s="52" t="s">
        <v>6</v>
      </c>
      <c r="E67" s="143">
        <f>VLOOKUP($A67,g_area!$A:$B,2,FALSE)</f>
        <v>1818</v>
      </c>
      <c r="F67" s="51"/>
      <c r="G67" s="75"/>
      <c r="H67" s="51"/>
      <c r="I67" s="51"/>
      <c r="J67" s="65"/>
      <c r="K67" s="65"/>
      <c r="L67" s="65"/>
      <c r="M67" s="65"/>
      <c r="N67" s="51"/>
      <c r="O67" s="51"/>
      <c r="P67" s="51"/>
      <c r="Q67" s="51"/>
      <c r="R67" s="51"/>
      <c r="S67" s="51"/>
      <c r="T67" s="147"/>
      <c r="U67" s="140"/>
      <c r="V67" s="140"/>
      <c r="W67" s="140"/>
    </row>
    <row r="68" spans="1:23" x14ac:dyDescent="0.2">
      <c r="A68" s="178" t="s">
        <v>105</v>
      </c>
      <c r="B68" s="167" t="s">
        <v>179</v>
      </c>
      <c r="C68" s="102"/>
      <c r="D68" s="52" t="s">
        <v>6</v>
      </c>
      <c r="E68" s="143">
        <f>VLOOKUP($A68,g_area!$A:$B,2,FALSE)</f>
        <v>1381</v>
      </c>
      <c r="F68" s="51"/>
      <c r="G68" s="75"/>
      <c r="H68" s="51"/>
      <c r="I68" s="51"/>
      <c r="J68" s="65"/>
      <c r="K68" s="65"/>
      <c r="L68" s="65"/>
      <c r="M68" s="65"/>
      <c r="N68" s="51"/>
      <c r="O68" s="51"/>
      <c r="P68" s="51"/>
      <c r="Q68" s="51"/>
      <c r="R68" s="51"/>
      <c r="S68" s="51"/>
      <c r="T68" s="147"/>
      <c r="U68" s="140"/>
      <c r="V68" s="140"/>
      <c r="W68" s="140"/>
    </row>
    <row r="69" spans="1:23" x14ac:dyDescent="0.2">
      <c r="A69" s="178" t="s">
        <v>104</v>
      </c>
      <c r="B69" s="167" t="s">
        <v>180</v>
      </c>
      <c r="C69" s="102" t="s">
        <v>6</v>
      </c>
      <c r="D69" s="52"/>
      <c r="E69" s="143">
        <f>VLOOKUP($A69,g_area!$A:$B,2,FALSE)</f>
        <v>3190</v>
      </c>
      <c r="F69" s="51"/>
      <c r="G69" s="75"/>
      <c r="H69" s="51"/>
      <c r="I69" s="51"/>
      <c r="J69" s="65"/>
      <c r="K69" s="65"/>
      <c r="L69" s="65"/>
      <c r="M69" s="65"/>
      <c r="N69" s="51"/>
      <c r="O69" s="51"/>
      <c r="P69" s="51"/>
      <c r="Q69" s="51"/>
      <c r="R69" s="51"/>
      <c r="S69" s="51"/>
      <c r="T69" s="147"/>
      <c r="U69" s="140"/>
      <c r="V69" s="140"/>
      <c r="W69" s="140"/>
    </row>
    <row r="70" spans="1:23" x14ac:dyDescent="0.2">
      <c r="A70" s="178" t="s">
        <v>106</v>
      </c>
      <c r="B70" s="167" t="s">
        <v>181</v>
      </c>
      <c r="C70" s="102" t="s">
        <v>6</v>
      </c>
      <c r="D70" s="52"/>
      <c r="E70" s="143">
        <f>VLOOKUP($A70,g_area!$A:$B,2,FALSE)</f>
        <v>1555</v>
      </c>
      <c r="F70" s="51"/>
      <c r="G70" s="75"/>
      <c r="H70" s="51"/>
      <c r="I70" s="51"/>
      <c r="J70" s="65"/>
      <c r="K70" s="65"/>
      <c r="L70" s="65"/>
      <c r="M70" s="65"/>
      <c r="N70" s="51"/>
      <c r="O70" s="51"/>
      <c r="P70" s="51"/>
      <c r="Q70" s="51"/>
      <c r="R70" s="51"/>
      <c r="S70" s="51"/>
      <c r="T70" s="147"/>
      <c r="U70" s="140"/>
      <c r="V70" s="140"/>
      <c r="W70" s="140"/>
    </row>
    <row r="71" spans="1:23" ht="13.5" thickBot="1" x14ac:dyDescent="0.25">
      <c r="A71" s="179" t="s">
        <v>129</v>
      </c>
      <c r="B71" s="168" t="s">
        <v>83</v>
      </c>
      <c r="C71" s="102"/>
      <c r="D71" s="52" t="s">
        <v>6</v>
      </c>
      <c r="E71" s="183">
        <f>VLOOKUP($A71,g_area!$A:$B,2,FALSE)</f>
        <v>1066</v>
      </c>
      <c r="F71" s="51"/>
      <c r="G71" s="123"/>
      <c r="H71" s="51"/>
      <c r="I71" s="51"/>
      <c r="J71" s="65"/>
      <c r="K71" s="65"/>
      <c r="L71" s="65"/>
      <c r="M71" s="65"/>
      <c r="N71" s="51"/>
      <c r="O71" s="51"/>
      <c r="P71" s="51"/>
      <c r="Q71" s="51"/>
      <c r="R71" s="51"/>
      <c r="S71" s="51"/>
      <c r="T71" s="147"/>
      <c r="U71" s="140"/>
      <c r="V71" s="140"/>
      <c r="W71" s="140"/>
    </row>
    <row r="72" spans="1:23" ht="16.5" thickTop="1" x14ac:dyDescent="0.25">
      <c r="A72" s="60"/>
      <c r="B72" s="47"/>
      <c r="C72" s="49"/>
      <c r="D72" s="113" t="s">
        <v>159</v>
      </c>
      <c r="E72" s="146">
        <f>SUM(E49:E71)</f>
        <v>65880.010000000009</v>
      </c>
      <c r="F72" s="49"/>
      <c r="G72" s="112"/>
      <c r="H72" s="15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</row>
    <row r="73" spans="1:23" ht="15.75" x14ac:dyDescent="0.25">
      <c r="A73" s="59"/>
      <c r="B73" s="50"/>
      <c r="C73" s="1"/>
      <c r="E73" s="45" t="s">
        <v>136</v>
      </c>
      <c r="F73" s="185">
        <f>E49+E58+E59+E69+E70</f>
        <v>8747</v>
      </c>
      <c r="H73" s="73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</row>
    <row r="74" spans="1:23" ht="15.75" x14ac:dyDescent="0.25">
      <c r="A74" s="59"/>
      <c r="B74" s="50"/>
      <c r="C74" s="1"/>
      <c r="E74" s="46" t="s">
        <v>137</v>
      </c>
      <c r="F74" s="188">
        <f>E50+E51+E52+E53+E54+E55+E56+E57+E60+E61+E62+E63+E64+E65+E66+E67+E68+E71</f>
        <v>57133.01</v>
      </c>
      <c r="H74" s="72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</row>
    <row r="75" spans="1:23" s="139" customFormat="1" ht="15.75" x14ac:dyDescent="0.25">
      <c r="A75" s="59"/>
      <c r="B75" s="140"/>
      <c r="D75" s="97"/>
      <c r="E75" s="57"/>
      <c r="F75" s="146"/>
      <c r="H75" s="95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</row>
    <row r="76" spans="1:23" s="139" customFormat="1" ht="15.75" x14ac:dyDescent="0.25">
      <c r="A76" s="59"/>
      <c r="B76" s="140"/>
      <c r="D76" s="97"/>
      <c r="E76" s="57"/>
      <c r="F76" s="146"/>
      <c r="H76" s="95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</row>
    <row r="77" spans="1:23" s="139" customFormat="1" ht="15.75" x14ac:dyDescent="0.25">
      <c r="A77" s="59"/>
      <c r="B77" s="140"/>
      <c r="D77" s="97"/>
      <c r="E77" s="57"/>
      <c r="F77" s="146"/>
      <c r="H77" s="95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</row>
    <row r="78" spans="1:23" s="139" customFormat="1" ht="15.75" x14ac:dyDescent="0.25">
      <c r="A78" s="59"/>
      <c r="B78" s="140"/>
      <c r="D78" s="97"/>
      <c r="E78" s="57"/>
      <c r="F78" s="146"/>
      <c r="H78" s="95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</row>
    <row r="79" spans="1:23" s="139" customFormat="1" ht="15.75" x14ac:dyDescent="0.25">
      <c r="A79" s="59"/>
      <c r="B79" s="140"/>
      <c r="D79" s="97"/>
      <c r="E79" s="57"/>
      <c r="F79" s="146"/>
      <c r="H79" s="95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</row>
    <row r="80" spans="1:23" s="139" customFormat="1" ht="15.75" x14ac:dyDescent="0.25">
      <c r="A80" s="59"/>
      <c r="B80" s="140"/>
      <c r="D80" s="97"/>
      <c r="E80" s="57"/>
      <c r="F80" s="146"/>
      <c r="H80" s="95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</row>
    <row r="81" spans="1:23" ht="15.75" x14ac:dyDescent="0.25">
      <c r="A81" s="59"/>
      <c r="B81" s="50"/>
      <c r="C81" s="49"/>
      <c r="D81" s="49"/>
      <c r="E81" s="49"/>
      <c r="F81" s="69"/>
      <c r="G81" s="68"/>
      <c r="H81" s="7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</row>
    <row r="82" spans="1:23" x14ac:dyDescent="0.2">
      <c r="A82" s="58" t="s">
        <v>182</v>
      </c>
      <c r="C82" s="49"/>
      <c r="D82" s="49"/>
      <c r="E82" s="49"/>
      <c r="F82" s="49"/>
      <c r="G82" s="57"/>
      <c r="H82" s="4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</row>
    <row r="83" spans="1:23" ht="16.5" thickBot="1" x14ac:dyDescent="0.3">
      <c r="A83" s="58" t="s">
        <v>183</v>
      </c>
      <c r="C83" s="49"/>
      <c r="D83" s="49"/>
      <c r="E83" s="153" t="s">
        <v>296</v>
      </c>
      <c r="F83" s="49"/>
      <c r="G83" s="57"/>
      <c r="H83" s="7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</row>
    <row r="84" spans="1:23" s="108" customFormat="1" ht="14.25" x14ac:dyDescent="0.2">
      <c r="A84" s="38" t="s">
        <v>0</v>
      </c>
      <c r="B84" s="106" t="s">
        <v>5</v>
      </c>
      <c r="C84" s="195" t="s">
        <v>98</v>
      </c>
      <c r="D84" s="195"/>
      <c r="E84" s="39" t="s">
        <v>1</v>
      </c>
      <c r="F84" s="40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82"/>
    </row>
    <row r="85" spans="1:23" s="108" customFormat="1" ht="13.5" thickBot="1" x14ac:dyDescent="0.25">
      <c r="A85" s="174" t="s">
        <v>4</v>
      </c>
      <c r="B85" s="103"/>
      <c r="C85" s="100" t="s">
        <v>2</v>
      </c>
      <c r="D85" s="100" t="s">
        <v>3</v>
      </c>
      <c r="E85" s="44"/>
      <c r="F85" s="100"/>
      <c r="G85" s="41"/>
      <c r="H85" s="41"/>
      <c r="I85" s="41"/>
      <c r="J85" s="41"/>
      <c r="K85" s="103"/>
      <c r="L85" s="100"/>
      <c r="M85" s="100"/>
      <c r="N85" s="100"/>
      <c r="O85" s="100"/>
      <c r="P85" s="103"/>
      <c r="Q85" s="103"/>
      <c r="R85" s="103"/>
      <c r="S85" s="42"/>
      <c r="T85" s="43"/>
    </row>
    <row r="86" spans="1:23" s="108" customFormat="1" x14ac:dyDescent="0.2">
      <c r="A86" s="178" t="s">
        <v>25</v>
      </c>
      <c r="B86" s="168" t="s">
        <v>269</v>
      </c>
      <c r="C86" s="161"/>
      <c r="D86" s="161" t="s">
        <v>6</v>
      </c>
      <c r="E86" s="143">
        <f>VLOOKUP($A86,g_area!$A:$B,2,FALSE)</f>
        <v>4000</v>
      </c>
      <c r="F86" s="100"/>
      <c r="G86" s="41"/>
      <c r="H86" s="41"/>
      <c r="I86" s="41"/>
      <c r="J86" s="41"/>
      <c r="K86" s="103"/>
      <c r="L86" s="100"/>
      <c r="M86" s="100"/>
      <c r="N86" s="100"/>
      <c r="O86" s="100"/>
      <c r="P86" s="103"/>
      <c r="Q86" s="103"/>
      <c r="R86" s="103"/>
      <c r="S86" s="42"/>
      <c r="T86" s="147"/>
    </row>
    <row r="87" spans="1:23" x14ac:dyDescent="0.2">
      <c r="A87" s="177" t="s">
        <v>58</v>
      </c>
      <c r="B87" s="170" t="s">
        <v>61</v>
      </c>
      <c r="C87" s="135"/>
      <c r="D87" s="135" t="s">
        <v>6</v>
      </c>
      <c r="E87" s="143">
        <f>VLOOKUP($A87,g_area!$A:$B,2,FALSE)</f>
        <v>6699</v>
      </c>
      <c r="F87" s="76"/>
      <c r="G87" s="55"/>
      <c r="H87" s="76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147"/>
      <c r="U87" s="140"/>
      <c r="V87" s="140"/>
      <c r="W87" s="140"/>
    </row>
    <row r="88" spans="1:23" x14ac:dyDescent="0.2">
      <c r="A88" s="176" t="s">
        <v>26</v>
      </c>
      <c r="B88" s="168" t="s">
        <v>21</v>
      </c>
      <c r="C88" s="132" t="s">
        <v>6</v>
      </c>
      <c r="D88" s="132"/>
      <c r="E88" s="143">
        <f>VLOOKUP($A88,g_area!$A:$B,2,FALSE)</f>
        <v>746</v>
      </c>
      <c r="F88" s="52"/>
      <c r="G88" s="55"/>
      <c r="H88" s="52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147"/>
      <c r="U88" s="140"/>
      <c r="V88" s="140"/>
      <c r="W88" s="140"/>
    </row>
    <row r="89" spans="1:23" x14ac:dyDescent="0.2">
      <c r="A89" s="177" t="s">
        <v>72</v>
      </c>
      <c r="B89" s="170" t="s">
        <v>184</v>
      </c>
      <c r="C89" s="135"/>
      <c r="D89" s="135" t="s">
        <v>6</v>
      </c>
      <c r="E89" s="143">
        <f>VLOOKUP($A89,g_area!$A:$B,2,FALSE)</f>
        <v>2373</v>
      </c>
      <c r="F89" s="76"/>
      <c r="G89" s="55"/>
      <c r="H89" s="76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147"/>
      <c r="U89" s="140"/>
      <c r="V89" s="140"/>
      <c r="W89" s="140"/>
    </row>
    <row r="90" spans="1:23" x14ac:dyDescent="0.2">
      <c r="A90" s="178" t="s">
        <v>73</v>
      </c>
      <c r="B90" s="167" t="s">
        <v>185</v>
      </c>
      <c r="C90" s="132"/>
      <c r="D90" s="132" t="s">
        <v>6</v>
      </c>
      <c r="E90" s="143">
        <f>VLOOKUP($A90,g_area!$A:$B,2,FALSE)</f>
        <v>207.01</v>
      </c>
      <c r="F90" s="52"/>
      <c r="G90" s="55"/>
      <c r="H90" s="52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147"/>
      <c r="U90" s="140"/>
      <c r="V90" s="140"/>
      <c r="W90" s="140"/>
    </row>
    <row r="91" spans="1:23" s="139" customFormat="1" x14ac:dyDescent="0.2">
      <c r="A91" s="178" t="s">
        <v>288</v>
      </c>
      <c r="B91" s="169" t="s">
        <v>289</v>
      </c>
      <c r="C91" s="142"/>
      <c r="D91" s="142" t="s">
        <v>6</v>
      </c>
      <c r="E91" s="143">
        <f>VLOOKUP($A91,g_area!$A:$B,2,FALSE)</f>
        <v>16582</v>
      </c>
      <c r="F91" s="142"/>
      <c r="G91" s="143"/>
      <c r="H91" s="142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7"/>
      <c r="U91" s="140"/>
      <c r="V91" s="140"/>
      <c r="W91" s="140"/>
    </row>
    <row r="92" spans="1:23" ht="13.5" thickBot="1" x14ac:dyDescent="0.25">
      <c r="A92" s="178" t="s">
        <v>103</v>
      </c>
      <c r="B92" s="167" t="s">
        <v>186</v>
      </c>
      <c r="C92" s="132"/>
      <c r="D92" s="132" t="s">
        <v>6</v>
      </c>
      <c r="E92" s="189">
        <f>VLOOKUP($A92,g_area!$A:$B,2,FALSE)</f>
        <v>1704</v>
      </c>
      <c r="F92" s="142"/>
      <c r="G92" s="143"/>
      <c r="H92" s="142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7"/>
      <c r="U92" s="140"/>
      <c r="V92" s="140"/>
      <c r="W92" s="140"/>
    </row>
    <row r="93" spans="1:23" ht="16.5" thickTop="1" x14ac:dyDescent="0.25">
      <c r="A93" s="60"/>
      <c r="B93" s="50"/>
      <c r="C93" s="66"/>
      <c r="D93" s="113" t="s">
        <v>159</v>
      </c>
      <c r="E93" s="190">
        <f>SUM(E86:E92)</f>
        <v>32311.010000000002</v>
      </c>
      <c r="F93" s="49"/>
      <c r="G93" s="112"/>
      <c r="H93" s="152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</row>
    <row r="94" spans="1:23" ht="15.75" x14ac:dyDescent="0.25">
      <c r="A94" s="59"/>
      <c r="B94" s="50"/>
      <c r="C94" s="49"/>
      <c r="D94" s="119"/>
      <c r="E94" s="70" t="s">
        <v>136</v>
      </c>
      <c r="F94" s="185">
        <f>E88</f>
        <v>746</v>
      </c>
      <c r="H94" s="4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</row>
    <row r="95" spans="1:23" ht="15.75" x14ac:dyDescent="0.25">
      <c r="A95" s="59"/>
      <c r="B95" s="50"/>
      <c r="C95" s="49"/>
      <c r="D95" s="119"/>
      <c r="E95" s="46" t="s">
        <v>137</v>
      </c>
      <c r="F95" s="188">
        <f>E86+E87+E89+E90+E92+E91</f>
        <v>31565.010000000002</v>
      </c>
      <c r="H95" s="4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</row>
    <row r="96" spans="1:23" x14ac:dyDescent="0.2">
      <c r="A96" s="58" t="s">
        <v>187</v>
      </c>
      <c r="C96" s="49"/>
      <c r="D96" s="49"/>
      <c r="E96" s="49"/>
      <c r="F96" s="49"/>
      <c r="G96" s="57"/>
      <c r="H96" s="4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</row>
    <row r="97" spans="1:23" ht="16.5" thickBot="1" x14ac:dyDescent="0.3">
      <c r="A97" s="58" t="s">
        <v>188</v>
      </c>
      <c r="C97" s="49"/>
      <c r="D97" s="49"/>
      <c r="E97" s="153" t="s">
        <v>296</v>
      </c>
      <c r="F97" s="49"/>
      <c r="G97" s="57"/>
      <c r="H97" s="4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</row>
    <row r="98" spans="1:23" s="108" customFormat="1" ht="14.25" x14ac:dyDescent="0.2">
      <c r="A98" s="38" t="s">
        <v>0</v>
      </c>
      <c r="B98" s="106" t="s">
        <v>5</v>
      </c>
      <c r="C98" s="195" t="s">
        <v>98</v>
      </c>
      <c r="D98" s="195"/>
      <c r="E98" s="39" t="s">
        <v>1</v>
      </c>
      <c r="F98" s="40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82"/>
    </row>
    <row r="99" spans="1:23" s="108" customFormat="1" ht="13.5" thickBot="1" x14ac:dyDescent="0.25">
      <c r="A99" s="174" t="s">
        <v>4</v>
      </c>
      <c r="B99" s="103"/>
      <c r="C99" s="100" t="s">
        <v>2</v>
      </c>
      <c r="D99" s="100" t="s">
        <v>3</v>
      </c>
      <c r="E99" s="44"/>
      <c r="F99" s="100"/>
      <c r="G99" s="41"/>
      <c r="H99" s="41"/>
      <c r="I99" s="41"/>
      <c r="J99" s="41"/>
      <c r="K99" s="103"/>
      <c r="L99" s="100"/>
      <c r="M99" s="100"/>
      <c r="N99" s="100"/>
      <c r="O99" s="100"/>
      <c r="P99" s="103"/>
      <c r="Q99" s="103"/>
      <c r="R99" s="103"/>
      <c r="S99" s="42"/>
      <c r="T99" s="43"/>
    </row>
    <row r="100" spans="1:23" s="130" customFormat="1" x14ac:dyDescent="0.2">
      <c r="A100" s="178" t="s">
        <v>32</v>
      </c>
      <c r="B100" s="171" t="s">
        <v>270</v>
      </c>
      <c r="C100" s="161"/>
      <c r="D100" s="161" t="s">
        <v>6</v>
      </c>
      <c r="E100" s="143">
        <f>VLOOKUP($A100,g_area!$A:$B,2,FALSE)</f>
        <v>1113</v>
      </c>
      <c r="F100" s="131"/>
      <c r="G100" s="129"/>
      <c r="H100" s="41"/>
      <c r="I100" s="41"/>
      <c r="J100" s="41"/>
      <c r="K100" s="133"/>
      <c r="L100" s="131"/>
      <c r="M100" s="131"/>
      <c r="N100" s="131"/>
      <c r="O100" s="131"/>
      <c r="P100" s="133"/>
      <c r="Q100" s="133"/>
      <c r="R100" s="133"/>
      <c r="S100" s="136"/>
      <c r="T100" s="147"/>
    </row>
    <row r="101" spans="1:23" s="139" customFormat="1" x14ac:dyDescent="0.2">
      <c r="A101" s="180" t="s">
        <v>294</v>
      </c>
      <c r="B101" s="165" t="s">
        <v>295</v>
      </c>
      <c r="C101" s="148"/>
      <c r="D101" s="83" t="s">
        <v>6</v>
      </c>
      <c r="E101" s="191">
        <f>VLOOKUP($A101,g_area!$A:$B,2,FALSE)</f>
        <v>5562</v>
      </c>
      <c r="F101" s="131"/>
      <c r="G101" s="129"/>
      <c r="H101" s="41"/>
      <c r="I101" s="41"/>
      <c r="J101" s="41"/>
      <c r="K101" s="133"/>
      <c r="L101" s="131"/>
      <c r="M101" s="131"/>
      <c r="N101" s="131"/>
      <c r="O101" s="131"/>
      <c r="P101" s="133"/>
      <c r="Q101" s="133"/>
      <c r="R101" s="133"/>
      <c r="S101" s="136"/>
      <c r="T101" s="147"/>
    </row>
    <row r="102" spans="1:23" x14ac:dyDescent="0.2">
      <c r="A102" s="176" t="s">
        <v>33</v>
      </c>
      <c r="B102" s="163" t="s">
        <v>189</v>
      </c>
      <c r="C102" s="132"/>
      <c r="D102" s="132" t="s">
        <v>6</v>
      </c>
      <c r="E102" s="143">
        <f>VLOOKUP($A102,g_area!$A:$B,2,FALSE)</f>
        <v>805</v>
      </c>
      <c r="F102" s="52"/>
      <c r="G102" s="63"/>
      <c r="H102" s="79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147"/>
      <c r="U102" s="140"/>
      <c r="V102" s="140"/>
      <c r="W102" s="140"/>
    </row>
    <row r="103" spans="1:23" x14ac:dyDescent="0.2">
      <c r="A103" s="175" t="s">
        <v>34</v>
      </c>
      <c r="B103" s="163" t="s">
        <v>190</v>
      </c>
      <c r="C103" s="132" t="s">
        <v>6</v>
      </c>
      <c r="D103" s="132"/>
      <c r="E103" s="143">
        <f>VLOOKUP($A103,g_area!$A:$B,2,FALSE)</f>
        <v>1046</v>
      </c>
      <c r="F103" s="52"/>
      <c r="G103" s="63"/>
      <c r="H103" s="79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147"/>
      <c r="U103" s="140"/>
      <c r="V103" s="140"/>
      <c r="W103" s="140"/>
    </row>
    <row r="104" spans="1:23" x14ac:dyDescent="0.2">
      <c r="A104" s="176" t="s">
        <v>35</v>
      </c>
      <c r="B104" s="164" t="s">
        <v>27</v>
      </c>
      <c r="C104" s="132"/>
      <c r="D104" s="132" t="s">
        <v>6</v>
      </c>
      <c r="E104" s="143">
        <f>VLOOKUP($A104,g_area!$A:$B,2,FALSE)</f>
        <v>390</v>
      </c>
      <c r="F104" s="52"/>
      <c r="G104" s="63"/>
      <c r="H104" s="79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147"/>
      <c r="U104" s="140"/>
      <c r="V104" s="140"/>
      <c r="W104" s="140"/>
    </row>
    <row r="105" spans="1:23" x14ac:dyDescent="0.2">
      <c r="A105" s="176" t="s">
        <v>36</v>
      </c>
      <c r="B105" s="164" t="s">
        <v>28</v>
      </c>
      <c r="C105" s="132"/>
      <c r="D105" s="132" t="s">
        <v>6</v>
      </c>
      <c r="E105" s="143">
        <f>VLOOKUP($A105,g_area!$A:$B,2,FALSE)</f>
        <v>389</v>
      </c>
      <c r="F105" s="52"/>
      <c r="G105" s="63"/>
      <c r="H105" s="79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147"/>
      <c r="U105" s="140"/>
      <c r="V105" s="140"/>
      <c r="W105" s="140"/>
    </row>
    <row r="106" spans="1:23" x14ac:dyDescent="0.2">
      <c r="A106" s="176" t="s">
        <v>37</v>
      </c>
      <c r="B106" s="164" t="s">
        <v>29</v>
      </c>
      <c r="C106" s="132"/>
      <c r="D106" s="132" t="s">
        <v>6</v>
      </c>
      <c r="E106" s="143">
        <f>VLOOKUP($A106,g_area!$A:$B,2,FALSE)</f>
        <v>203</v>
      </c>
      <c r="F106" s="52"/>
      <c r="G106" s="63"/>
      <c r="H106" s="79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147"/>
      <c r="U106" s="140"/>
      <c r="V106" s="140"/>
      <c r="W106" s="140"/>
    </row>
    <row r="107" spans="1:23" x14ac:dyDescent="0.2">
      <c r="A107" s="175" t="s">
        <v>101</v>
      </c>
      <c r="B107" s="163" t="s">
        <v>191</v>
      </c>
      <c r="C107" s="132"/>
      <c r="D107" s="132" t="s">
        <v>6</v>
      </c>
      <c r="E107" s="143">
        <f>VLOOKUP($A107,g_area!$A:$B,2,FALSE)</f>
        <v>179</v>
      </c>
      <c r="F107" s="52"/>
      <c r="G107" s="63"/>
      <c r="H107" s="79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147"/>
      <c r="U107" s="140"/>
      <c r="V107" s="140"/>
      <c r="W107" s="140"/>
    </row>
    <row r="108" spans="1:23" s="108" customFormat="1" x14ac:dyDescent="0.2">
      <c r="A108" s="175" t="s">
        <v>267</v>
      </c>
      <c r="B108" s="172" t="s">
        <v>268</v>
      </c>
      <c r="C108" s="132"/>
      <c r="D108" s="132" t="s">
        <v>6</v>
      </c>
      <c r="E108" s="143">
        <f>VLOOKUP($A108,g_area!$A:$B,2,FALSE)</f>
        <v>2279.7199999999998</v>
      </c>
      <c r="F108" s="102"/>
      <c r="G108" s="63"/>
      <c r="H108" s="79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47"/>
      <c r="U108" s="140"/>
      <c r="V108" s="140"/>
      <c r="W108" s="140"/>
    </row>
    <row r="109" spans="1:23" x14ac:dyDescent="0.2">
      <c r="A109" s="176" t="s">
        <v>38</v>
      </c>
      <c r="B109" s="164" t="s">
        <v>192</v>
      </c>
      <c r="C109" s="132"/>
      <c r="D109" s="132" t="s">
        <v>6</v>
      </c>
      <c r="E109" s="143">
        <f>VLOOKUP($A109,g_area!$A:$B,2,FALSE)</f>
        <v>1003</v>
      </c>
      <c r="F109" s="52"/>
      <c r="G109" s="63"/>
      <c r="H109" s="79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147"/>
      <c r="U109" s="140"/>
      <c r="V109" s="140"/>
      <c r="W109" s="140"/>
    </row>
    <row r="110" spans="1:23" x14ac:dyDescent="0.2">
      <c r="A110" s="176" t="s">
        <v>39</v>
      </c>
      <c r="B110" s="164" t="s">
        <v>30</v>
      </c>
      <c r="C110" s="132"/>
      <c r="D110" s="132" t="s">
        <v>6</v>
      </c>
      <c r="E110" s="143">
        <f>VLOOKUP($A110,g_area!$A:$B,2,FALSE)</f>
        <v>2675.62</v>
      </c>
      <c r="F110" s="52"/>
      <c r="G110" s="63"/>
      <c r="H110" s="79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147"/>
      <c r="U110" s="140"/>
      <c r="V110" s="140"/>
      <c r="W110" s="140"/>
    </row>
    <row r="111" spans="1:23" x14ac:dyDescent="0.2">
      <c r="A111" s="176" t="s">
        <v>40</v>
      </c>
      <c r="B111" s="164" t="s">
        <v>193</v>
      </c>
      <c r="C111" s="132"/>
      <c r="D111" s="132" t="s">
        <v>6</v>
      </c>
      <c r="E111" s="143">
        <f>VLOOKUP($A111,g_area!$A:$B,2,FALSE)</f>
        <v>1571</v>
      </c>
      <c r="F111" s="52"/>
      <c r="G111" s="63"/>
      <c r="H111" s="79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147"/>
      <c r="U111" s="140"/>
      <c r="V111" s="140"/>
      <c r="W111" s="140"/>
    </row>
    <row r="112" spans="1:23" s="139" customFormat="1" x14ac:dyDescent="0.2">
      <c r="A112" s="176" t="s">
        <v>290</v>
      </c>
      <c r="B112" s="164" t="s">
        <v>291</v>
      </c>
      <c r="C112" s="142"/>
      <c r="D112" s="142" t="s">
        <v>6</v>
      </c>
      <c r="E112" s="143">
        <f>VLOOKUP($A112,g_area!$A:$B,2,FALSE)</f>
        <v>104.17</v>
      </c>
      <c r="F112" s="142"/>
      <c r="G112" s="144"/>
      <c r="H112" s="79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7"/>
      <c r="U112" s="140"/>
      <c r="V112" s="140"/>
      <c r="W112" s="140"/>
    </row>
    <row r="113" spans="1:23" s="139" customFormat="1" x14ac:dyDescent="0.2">
      <c r="A113" s="175" t="s">
        <v>299</v>
      </c>
      <c r="B113" s="165" t="s">
        <v>300</v>
      </c>
      <c r="C113" s="142"/>
      <c r="D113" s="142" t="s">
        <v>6</v>
      </c>
      <c r="E113" s="143">
        <f>VLOOKUP($A113,g_area!$A:$B,2,FALSE)</f>
        <v>3750</v>
      </c>
      <c r="F113" s="142"/>
      <c r="G113" s="144"/>
      <c r="H113" s="79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7"/>
      <c r="U113" s="140"/>
      <c r="V113" s="140"/>
      <c r="W113" s="140"/>
    </row>
    <row r="114" spans="1:23" x14ac:dyDescent="0.2">
      <c r="A114" s="176" t="s">
        <v>41</v>
      </c>
      <c r="B114" s="164" t="s">
        <v>31</v>
      </c>
      <c r="C114" s="132"/>
      <c r="D114" s="132" t="s">
        <v>6</v>
      </c>
      <c r="E114" s="143">
        <f>VLOOKUP($A114,g_area!$A:$B,2,FALSE)</f>
        <v>2206</v>
      </c>
      <c r="F114" s="52"/>
      <c r="G114" s="63"/>
      <c r="H114" s="79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147"/>
      <c r="U114" s="140"/>
      <c r="V114" s="140"/>
      <c r="W114" s="140"/>
    </row>
    <row r="115" spans="1:23" s="139" customFormat="1" x14ac:dyDescent="0.2">
      <c r="A115" s="176" t="s">
        <v>292</v>
      </c>
      <c r="B115" s="164" t="s">
        <v>293</v>
      </c>
      <c r="C115" s="142"/>
      <c r="D115" s="142" t="s">
        <v>6</v>
      </c>
      <c r="E115" s="143">
        <f>VLOOKUP($A115,g_area!$A:$B,2,FALSE)</f>
        <v>103.53</v>
      </c>
      <c r="F115" s="142"/>
      <c r="G115" s="144"/>
      <c r="H115" s="79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7"/>
      <c r="U115" s="140"/>
      <c r="V115" s="140"/>
      <c r="W115" s="140"/>
    </row>
    <row r="116" spans="1:23" x14ac:dyDescent="0.2">
      <c r="A116" s="177" t="s">
        <v>55</v>
      </c>
      <c r="B116" s="166" t="s">
        <v>63</v>
      </c>
      <c r="C116" s="135"/>
      <c r="D116" s="135" t="s">
        <v>6</v>
      </c>
      <c r="E116" s="143">
        <f>VLOOKUP($A116,g_area!$A:$B,2,FALSE)</f>
        <v>457.7</v>
      </c>
      <c r="F116" s="76"/>
      <c r="G116" s="77"/>
      <c r="H116" s="84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147"/>
      <c r="U116" s="140"/>
      <c r="V116" s="140"/>
      <c r="W116" s="140"/>
    </row>
    <row r="117" spans="1:23" x14ac:dyDescent="0.2">
      <c r="A117" s="176" t="s">
        <v>56</v>
      </c>
      <c r="B117" s="163" t="s">
        <v>194</v>
      </c>
      <c r="C117" s="132"/>
      <c r="D117" s="132" t="s">
        <v>6</v>
      </c>
      <c r="E117" s="143">
        <f>VLOOKUP($A117,g_area!$A:$B,2,FALSE)</f>
        <v>1074</v>
      </c>
      <c r="F117" s="52"/>
      <c r="G117" s="63"/>
      <c r="H117" s="79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147"/>
      <c r="U117" s="140"/>
      <c r="V117" s="140"/>
      <c r="W117" s="140"/>
    </row>
    <row r="118" spans="1:23" x14ac:dyDescent="0.2">
      <c r="A118" s="151" t="s">
        <v>195</v>
      </c>
      <c r="B118" s="166" t="s">
        <v>196</v>
      </c>
      <c r="C118" s="135"/>
      <c r="D118" s="135" t="s">
        <v>6</v>
      </c>
      <c r="E118" s="143">
        <f>VLOOKUP($A118,g_area!$A:$B,2,FALSE)</f>
        <v>9580</v>
      </c>
      <c r="F118" s="76"/>
      <c r="G118" s="77"/>
      <c r="H118" s="84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147"/>
      <c r="U118" s="140"/>
      <c r="V118" s="140"/>
      <c r="W118" s="140"/>
    </row>
    <row r="119" spans="1:23" x14ac:dyDescent="0.2">
      <c r="A119" s="151" t="s">
        <v>197</v>
      </c>
      <c r="B119" s="165" t="s">
        <v>198</v>
      </c>
      <c r="C119" s="135"/>
      <c r="D119" s="135" t="s">
        <v>6</v>
      </c>
      <c r="E119" s="143">
        <f>VLOOKUP($A119,g_area!$A:$B,2,FALSE)</f>
        <v>8633</v>
      </c>
      <c r="F119" s="76"/>
      <c r="G119" s="77"/>
      <c r="H119" s="84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147"/>
      <c r="U119" s="140"/>
      <c r="V119" s="140"/>
      <c r="W119" s="140"/>
    </row>
    <row r="120" spans="1:23" x14ac:dyDescent="0.2">
      <c r="A120" s="151" t="s">
        <v>199</v>
      </c>
      <c r="B120" s="166" t="s">
        <v>200</v>
      </c>
      <c r="C120" s="135"/>
      <c r="D120" s="135" t="s">
        <v>6</v>
      </c>
      <c r="E120" s="143">
        <f>VLOOKUP($A120,g_area!$A:$B,2,FALSE)</f>
        <v>5368.57</v>
      </c>
      <c r="F120" s="76"/>
      <c r="G120" s="77"/>
      <c r="H120" s="84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147"/>
      <c r="U120" s="140"/>
      <c r="V120" s="140"/>
      <c r="W120" s="140"/>
    </row>
    <row r="121" spans="1:23" s="139" customFormat="1" x14ac:dyDescent="0.2">
      <c r="A121" s="151" t="s">
        <v>273</v>
      </c>
      <c r="B121" s="166" t="s">
        <v>274</v>
      </c>
      <c r="C121" s="148"/>
      <c r="D121" s="148" t="s">
        <v>6</v>
      </c>
      <c r="E121" s="143">
        <f>VLOOKUP($A121,g_area!$A:$B,2,FALSE)</f>
        <v>7735</v>
      </c>
      <c r="F121" s="148"/>
      <c r="G121" s="149"/>
      <c r="H121" s="150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7"/>
      <c r="U121" s="140"/>
      <c r="V121" s="140"/>
      <c r="W121" s="140"/>
    </row>
    <row r="122" spans="1:23" x14ac:dyDescent="0.2">
      <c r="A122" s="175" t="s">
        <v>201</v>
      </c>
      <c r="B122" s="164" t="s">
        <v>62</v>
      </c>
      <c r="C122" s="132"/>
      <c r="D122" s="134" t="s">
        <v>6</v>
      </c>
      <c r="E122" s="143">
        <f>VLOOKUP($A122,g_area!$A:$B,2,FALSE)</f>
        <v>2273</v>
      </c>
      <c r="F122" s="52"/>
      <c r="G122" s="63"/>
      <c r="H122" s="79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147"/>
      <c r="U122" s="140"/>
      <c r="V122" s="140"/>
      <c r="W122" s="140"/>
    </row>
    <row r="123" spans="1:23" x14ac:dyDescent="0.2">
      <c r="A123" s="151" t="s">
        <v>202</v>
      </c>
      <c r="B123" s="166" t="s">
        <v>22</v>
      </c>
      <c r="C123" s="135"/>
      <c r="D123" s="135" t="s">
        <v>6</v>
      </c>
      <c r="E123" s="143">
        <f>VLOOKUP($A123,g_area!$A:$B,2,FALSE)</f>
        <v>10476</v>
      </c>
      <c r="F123" s="76"/>
      <c r="G123" s="77"/>
      <c r="H123" s="84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147"/>
      <c r="U123" s="140"/>
      <c r="V123" s="140"/>
      <c r="W123" s="140"/>
    </row>
    <row r="124" spans="1:23" x14ac:dyDescent="0.2">
      <c r="A124" s="175" t="s">
        <v>203</v>
      </c>
      <c r="B124" s="164" t="s">
        <v>204</v>
      </c>
      <c r="C124" s="132"/>
      <c r="D124" s="132" t="s">
        <v>6</v>
      </c>
      <c r="E124" s="143">
        <f>VLOOKUP($A124,g_area!$A:$B,2,FALSE)</f>
        <v>3300</v>
      </c>
      <c r="F124" s="52"/>
      <c r="G124" s="63"/>
      <c r="H124" s="79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147"/>
      <c r="U124" s="140"/>
      <c r="V124" s="140"/>
      <c r="W124" s="140"/>
    </row>
    <row r="125" spans="1:23" x14ac:dyDescent="0.2">
      <c r="A125" s="175" t="s">
        <v>205</v>
      </c>
      <c r="B125" s="164" t="s">
        <v>23</v>
      </c>
      <c r="C125" s="132"/>
      <c r="D125" s="132" t="s">
        <v>6</v>
      </c>
      <c r="E125" s="143">
        <f>VLOOKUP($A125,g_area!$A:$B,2,FALSE)</f>
        <v>1891</v>
      </c>
      <c r="F125" s="52"/>
      <c r="G125" s="63"/>
      <c r="H125" s="79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147"/>
      <c r="U125" s="140"/>
      <c r="V125" s="140"/>
      <c r="W125" s="140"/>
    </row>
    <row r="126" spans="1:23" x14ac:dyDescent="0.2">
      <c r="A126" s="175" t="s">
        <v>206</v>
      </c>
      <c r="B126" s="164" t="s">
        <v>207</v>
      </c>
      <c r="C126" s="132"/>
      <c r="D126" s="132" t="s">
        <v>6</v>
      </c>
      <c r="E126" s="143">
        <f>VLOOKUP($A126,g_area!$A:$B,2,FALSE)</f>
        <v>1514</v>
      </c>
      <c r="F126" s="52"/>
      <c r="G126" s="63"/>
      <c r="H126" s="79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147"/>
      <c r="U126" s="140"/>
      <c r="V126" s="140"/>
      <c r="W126" s="140"/>
    </row>
    <row r="127" spans="1:23" ht="13.5" thickBot="1" x14ac:dyDescent="0.25">
      <c r="A127" s="175" t="s">
        <v>208</v>
      </c>
      <c r="B127" s="164" t="s">
        <v>24</v>
      </c>
      <c r="C127" s="132"/>
      <c r="D127" s="132" t="s">
        <v>6</v>
      </c>
      <c r="E127" s="183">
        <f>VLOOKUP($A127,g_area!$A:$B,2,FALSE)</f>
        <v>2875.75</v>
      </c>
      <c r="F127" s="52"/>
      <c r="G127" s="63"/>
      <c r="H127" s="79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147"/>
      <c r="U127" s="140"/>
      <c r="V127" s="140"/>
      <c r="W127" s="140"/>
    </row>
    <row r="128" spans="1:23" ht="16.5" thickTop="1" x14ac:dyDescent="0.25">
      <c r="A128" s="59"/>
      <c r="B128" s="50"/>
      <c r="C128" s="49"/>
      <c r="D128" s="113" t="s">
        <v>159</v>
      </c>
      <c r="E128" s="190">
        <f>SUM(E100:E127)</f>
        <v>78558.06</v>
      </c>
      <c r="F128" s="49"/>
      <c r="G128" s="68"/>
      <c r="H128" s="80"/>
      <c r="I128" s="50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140"/>
      <c r="V128" s="140"/>
      <c r="W128" s="140"/>
    </row>
    <row r="129" spans="1:23" ht="15.75" x14ac:dyDescent="0.25">
      <c r="A129" s="56"/>
      <c r="B129" s="47"/>
      <c r="C129" s="49"/>
      <c r="D129" s="119"/>
      <c r="E129" s="70" t="s">
        <v>136</v>
      </c>
      <c r="F129" s="185">
        <f>E103</f>
        <v>1046</v>
      </c>
      <c r="H129" s="71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</row>
    <row r="130" spans="1:23" ht="15.75" x14ac:dyDescent="0.25">
      <c r="A130" s="56"/>
      <c r="B130" s="47"/>
      <c r="C130" s="49"/>
      <c r="D130" s="119"/>
      <c r="E130" s="46" t="s">
        <v>137</v>
      </c>
      <c r="F130" s="188">
        <f>E127+E126+E125+E124+E123+E122+E121+E120+E119+E118+E117+E116+E114+E111+E110+E109+E108+E107+E106+E105+E104+E102+E100+E101+E112+E115+E113</f>
        <v>77512.06</v>
      </c>
      <c r="H130" s="71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</row>
    <row r="131" spans="1:23" s="139" customFormat="1" ht="15.75" x14ac:dyDescent="0.25">
      <c r="A131" s="110"/>
      <c r="B131" s="138"/>
      <c r="C131" s="160"/>
      <c r="D131" s="160"/>
      <c r="E131" s="57"/>
      <c r="F131" s="146"/>
      <c r="H131" s="159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</row>
    <row r="132" spans="1:23" s="139" customFormat="1" ht="15.75" x14ac:dyDescent="0.25">
      <c r="A132" s="110"/>
      <c r="B132" s="138"/>
      <c r="C132" s="160"/>
      <c r="D132" s="160"/>
      <c r="E132" s="57"/>
      <c r="F132" s="146"/>
      <c r="H132" s="159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</row>
    <row r="133" spans="1:23" s="139" customFormat="1" ht="15.75" x14ac:dyDescent="0.25">
      <c r="A133" s="110"/>
      <c r="B133" s="138"/>
      <c r="C133" s="160"/>
      <c r="D133" s="160"/>
      <c r="E133" s="57"/>
      <c r="F133" s="146"/>
      <c r="H133" s="159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</row>
    <row r="134" spans="1:23" x14ac:dyDescent="0.2">
      <c r="A134" s="58" t="s">
        <v>209</v>
      </c>
      <c r="C134" s="49"/>
      <c r="D134" s="49"/>
      <c r="E134" s="49"/>
      <c r="F134" s="49"/>
      <c r="G134" s="67"/>
      <c r="H134" s="4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</row>
    <row r="135" spans="1:23" ht="16.5" thickBot="1" x14ac:dyDescent="0.3">
      <c r="A135" s="58" t="s">
        <v>210</v>
      </c>
      <c r="C135" s="49"/>
      <c r="D135" s="49"/>
      <c r="E135" s="153" t="s">
        <v>296</v>
      </c>
      <c r="F135" s="49"/>
      <c r="G135" s="67"/>
      <c r="H135" s="4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</row>
    <row r="136" spans="1:23" s="108" customFormat="1" ht="14.25" x14ac:dyDescent="0.2">
      <c r="A136" s="38" t="s">
        <v>0</v>
      </c>
      <c r="B136" s="106" t="s">
        <v>5</v>
      </c>
      <c r="C136" s="195" t="s">
        <v>98</v>
      </c>
      <c r="D136" s="195"/>
      <c r="E136" s="39" t="s">
        <v>1</v>
      </c>
      <c r="F136" s="40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82"/>
    </row>
    <row r="137" spans="1:23" s="108" customFormat="1" ht="13.5" thickBot="1" x14ac:dyDescent="0.25">
      <c r="A137" s="174" t="s">
        <v>4</v>
      </c>
      <c r="B137" s="103"/>
      <c r="C137" s="100" t="s">
        <v>2</v>
      </c>
      <c r="D137" s="100" t="s">
        <v>3</v>
      </c>
      <c r="E137" s="44"/>
      <c r="F137" s="100"/>
      <c r="G137" s="41"/>
      <c r="H137" s="41"/>
      <c r="I137" s="41"/>
      <c r="J137" s="41"/>
      <c r="K137" s="103"/>
      <c r="L137" s="100"/>
      <c r="M137" s="100"/>
      <c r="N137" s="100"/>
      <c r="O137" s="100"/>
      <c r="P137" s="103"/>
      <c r="Q137" s="103"/>
      <c r="R137" s="103"/>
      <c r="S137" s="42"/>
      <c r="T137" s="43"/>
    </row>
    <row r="138" spans="1:23" s="130" customFormat="1" x14ac:dyDescent="0.2">
      <c r="A138" s="178" t="s">
        <v>44</v>
      </c>
      <c r="B138" s="171" t="s">
        <v>271</v>
      </c>
      <c r="C138" s="161"/>
      <c r="D138" s="161" t="s">
        <v>6</v>
      </c>
      <c r="E138" s="143">
        <f>VLOOKUP($A138,g_area!$A:$B,2,FALSE)</f>
        <v>3927</v>
      </c>
      <c r="F138" s="131"/>
      <c r="G138" s="129"/>
      <c r="H138" s="41"/>
      <c r="I138" s="41"/>
      <c r="J138" s="41"/>
      <c r="K138" s="133"/>
      <c r="L138" s="131"/>
      <c r="M138" s="131"/>
      <c r="N138" s="131"/>
      <c r="O138" s="131"/>
      <c r="P138" s="133"/>
      <c r="Q138" s="133"/>
      <c r="R138" s="133"/>
      <c r="S138" s="136"/>
      <c r="T138" s="147"/>
    </row>
    <row r="139" spans="1:23" x14ac:dyDescent="0.2">
      <c r="A139" s="177" t="s">
        <v>45</v>
      </c>
      <c r="B139" s="166" t="s">
        <v>42</v>
      </c>
      <c r="C139" s="104"/>
      <c r="D139" s="76" t="s">
        <v>6</v>
      </c>
      <c r="E139" s="143">
        <f>VLOOKUP($A139,g_area!$A:$B,2,FALSE)</f>
        <v>1420.87</v>
      </c>
      <c r="F139" s="76"/>
      <c r="G139" s="64"/>
      <c r="H139" s="76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147"/>
      <c r="U139" s="140"/>
      <c r="V139" s="140"/>
      <c r="W139" s="140"/>
    </row>
    <row r="140" spans="1:23" x14ac:dyDescent="0.2">
      <c r="A140" s="151" t="s">
        <v>102</v>
      </c>
      <c r="B140" s="165" t="s">
        <v>211</v>
      </c>
      <c r="C140" s="104"/>
      <c r="D140" s="76" t="s">
        <v>6</v>
      </c>
      <c r="E140" s="143">
        <f>VLOOKUP($A140,g_area!$A:$B,2,FALSE)</f>
        <v>2720.13</v>
      </c>
      <c r="F140" s="76"/>
      <c r="G140" s="64"/>
      <c r="H140" s="76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147"/>
      <c r="U140" s="140"/>
      <c r="V140" s="140"/>
      <c r="W140" s="140"/>
    </row>
    <row r="141" spans="1:23" x14ac:dyDescent="0.2">
      <c r="A141" s="177" t="s">
        <v>46</v>
      </c>
      <c r="B141" s="165" t="s">
        <v>212</v>
      </c>
      <c r="C141" s="104"/>
      <c r="D141" s="76" t="s">
        <v>6</v>
      </c>
      <c r="E141" s="143">
        <f>VLOOKUP($A141,g_area!$A:$B,2,FALSE)</f>
        <v>1920</v>
      </c>
      <c r="F141" s="76"/>
      <c r="G141" s="64"/>
      <c r="H141" s="76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147"/>
      <c r="U141" s="140"/>
      <c r="V141" s="140"/>
      <c r="W141" s="140"/>
    </row>
    <row r="142" spans="1:23" x14ac:dyDescent="0.2">
      <c r="A142" s="176" t="s">
        <v>47</v>
      </c>
      <c r="B142" s="164" t="s">
        <v>43</v>
      </c>
      <c r="C142" s="102"/>
      <c r="D142" s="52" t="s">
        <v>6</v>
      </c>
      <c r="E142" s="143">
        <f>VLOOKUP($A142,g_area!$A:$B,2,FALSE)</f>
        <v>365</v>
      </c>
      <c r="F142" s="52"/>
      <c r="G142" s="64"/>
      <c r="H142" s="52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147"/>
      <c r="U142" s="140"/>
      <c r="V142" s="140"/>
      <c r="W142" s="140"/>
    </row>
    <row r="143" spans="1:23" x14ac:dyDescent="0.2">
      <c r="A143" s="177" t="s">
        <v>48</v>
      </c>
      <c r="B143" s="166" t="s">
        <v>52</v>
      </c>
      <c r="C143" s="104"/>
      <c r="D143" s="76" t="s">
        <v>6</v>
      </c>
      <c r="E143" s="143">
        <f>VLOOKUP($A143,g_area!$A:$B,2,FALSE)</f>
        <v>1746.55</v>
      </c>
      <c r="F143" s="76"/>
      <c r="G143" s="78"/>
      <c r="H143" s="76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147"/>
      <c r="U143" s="140"/>
      <c r="V143" s="140"/>
      <c r="W143" s="140"/>
    </row>
    <row r="144" spans="1:23" x14ac:dyDescent="0.2">
      <c r="A144" s="176" t="s">
        <v>49</v>
      </c>
      <c r="B144" s="164" t="s">
        <v>213</v>
      </c>
      <c r="C144" s="102"/>
      <c r="D144" s="52" t="s">
        <v>6</v>
      </c>
      <c r="E144" s="143">
        <f>VLOOKUP($A144,g_area!$A:$B,2,FALSE)</f>
        <v>3297</v>
      </c>
      <c r="F144" s="52"/>
      <c r="G144" s="64"/>
      <c r="H144" s="52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147"/>
      <c r="U144" s="140"/>
      <c r="V144" s="140"/>
      <c r="W144" s="140"/>
    </row>
    <row r="145" spans="1:23" x14ac:dyDescent="0.2">
      <c r="A145" s="175" t="s">
        <v>214</v>
      </c>
      <c r="B145" s="165" t="s">
        <v>215</v>
      </c>
      <c r="C145" s="61"/>
      <c r="D145" s="132" t="s">
        <v>6</v>
      </c>
      <c r="E145" s="143">
        <f>VLOOKUP($A145,g_area!$A:$B,2,FALSE)</f>
        <v>4692.95</v>
      </c>
      <c r="F145" s="61"/>
      <c r="G145" s="64"/>
      <c r="H145" s="52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147"/>
      <c r="U145" s="140"/>
      <c r="V145" s="140"/>
      <c r="W145" s="140"/>
    </row>
    <row r="146" spans="1:23" x14ac:dyDescent="0.2">
      <c r="A146" s="176" t="s">
        <v>50</v>
      </c>
      <c r="B146" s="164" t="s">
        <v>53</v>
      </c>
      <c r="C146" s="102"/>
      <c r="D146" s="52" t="s">
        <v>6</v>
      </c>
      <c r="E146" s="143">
        <f>VLOOKUP($A146,g_area!$A:$B,2,FALSE)</f>
        <v>131.83000000000001</v>
      </c>
      <c r="F146" s="52"/>
      <c r="G146" s="64"/>
      <c r="H146" s="52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147"/>
      <c r="U146" s="140"/>
      <c r="V146" s="140"/>
      <c r="W146" s="140"/>
    </row>
    <row r="147" spans="1:23" x14ac:dyDescent="0.2">
      <c r="A147" s="176" t="s">
        <v>51</v>
      </c>
      <c r="B147" s="164" t="s">
        <v>54</v>
      </c>
      <c r="C147" s="102"/>
      <c r="D147" s="52" t="s">
        <v>6</v>
      </c>
      <c r="E147" s="143">
        <f>VLOOKUP($A147,g_area!$A:$B,2,FALSE)</f>
        <v>250</v>
      </c>
      <c r="F147" s="52"/>
      <c r="G147" s="64"/>
      <c r="H147" s="52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147"/>
      <c r="U147" s="140"/>
      <c r="V147" s="140"/>
      <c r="W147" s="140"/>
    </row>
    <row r="148" spans="1:23" x14ac:dyDescent="0.2">
      <c r="A148" s="177" t="s">
        <v>57</v>
      </c>
      <c r="B148" s="165" t="s">
        <v>216</v>
      </c>
      <c r="C148" s="104"/>
      <c r="D148" s="76" t="s">
        <v>6</v>
      </c>
      <c r="E148" s="143">
        <f>VLOOKUP($A148,g_area!$A:$B,2,FALSE)</f>
        <v>8984</v>
      </c>
      <c r="F148" s="76"/>
      <c r="G148" s="78"/>
      <c r="H148" s="83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147"/>
      <c r="U148" s="140"/>
      <c r="V148" s="140"/>
      <c r="W148" s="140"/>
    </row>
    <row r="149" spans="1:23" x14ac:dyDescent="0.2">
      <c r="A149" s="176" t="s">
        <v>66</v>
      </c>
      <c r="B149" s="163" t="s">
        <v>217</v>
      </c>
      <c r="C149" s="102"/>
      <c r="D149" s="52" t="s">
        <v>6</v>
      </c>
      <c r="E149" s="143">
        <f>VLOOKUP($A149,g_area!$A:$B,2,FALSE)</f>
        <v>1311</v>
      </c>
      <c r="F149" s="52"/>
      <c r="G149" s="64"/>
      <c r="H149" s="52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147"/>
      <c r="U149" s="140"/>
      <c r="V149" s="140"/>
      <c r="W149" s="140"/>
    </row>
    <row r="150" spans="1:23" x14ac:dyDescent="0.2">
      <c r="A150" s="176" t="s">
        <v>67</v>
      </c>
      <c r="B150" s="163" t="s">
        <v>218</v>
      </c>
      <c r="C150" s="102" t="s">
        <v>6</v>
      </c>
      <c r="D150" s="52"/>
      <c r="E150" s="143">
        <f>VLOOKUP($A150,g_area!$A:$B,2,FALSE)</f>
        <v>3556</v>
      </c>
      <c r="F150" s="52"/>
      <c r="G150" s="64"/>
      <c r="H150" s="52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147"/>
      <c r="U150" s="140"/>
      <c r="V150" s="140"/>
      <c r="W150" s="140"/>
    </row>
    <row r="151" spans="1:23" x14ac:dyDescent="0.2">
      <c r="A151" s="176" t="s">
        <v>68</v>
      </c>
      <c r="B151" s="163" t="s">
        <v>219</v>
      </c>
      <c r="C151" s="102"/>
      <c r="D151" s="52" t="s">
        <v>6</v>
      </c>
      <c r="E151" s="143">
        <f>VLOOKUP($A151,g_area!$A:$B,2,FALSE)</f>
        <v>599</v>
      </c>
      <c r="F151" s="52"/>
      <c r="G151" s="64"/>
      <c r="H151" s="52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147"/>
      <c r="U151" s="140"/>
      <c r="V151" s="140"/>
      <c r="W151" s="140"/>
    </row>
    <row r="152" spans="1:23" x14ac:dyDescent="0.2">
      <c r="A152" s="176" t="s">
        <v>69</v>
      </c>
      <c r="B152" s="163" t="s">
        <v>220</v>
      </c>
      <c r="C152" s="102"/>
      <c r="D152" s="52" t="s">
        <v>6</v>
      </c>
      <c r="E152" s="143">
        <f>VLOOKUP($A152,g_area!$A:$B,2,FALSE)</f>
        <v>187</v>
      </c>
      <c r="F152" s="52"/>
      <c r="G152" s="64"/>
      <c r="H152" s="52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147"/>
      <c r="U152" s="140"/>
      <c r="V152" s="140"/>
      <c r="W152" s="140"/>
    </row>
    <row r="153" spans="1:23" ht="13.5" thickBot="1" x14ac:dyDescent="0.25">
      <c r="A153" s="176" t="s">
        <v>70</v>
      </c>
      <c r="B153" s="163" t="s">
        <v>221</v>
      </c>
      <c r="C153" s="102"/>
      <c r="D153" s="52" t="s">
        <v>6</v>
      </c>
      <c r="E153" s="183">
        <f>VLOOKUP($A153,g_area!$A:$B,2,FALSE)</f>
        <v>463</v>
      </c>
      <c r="F153" s="52"/>
      <c r="G153" s="124"/>
      <c r="H153" s="52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147"/>
      <c r="U153" s="140"/>
      <c r="V153" s="140"/>
      <c r="W153" s="140"/>
    </row>
    <row r="154" spans="1:23" ht="16.5" thickTop="1" x14ac:dyDescent="0.25">
      <c r="A154" s="60"/>
      <c r="B154" s="140"/>
      <c r="C154" s="66"/>
      <c r="D154" s="113" t="s">
        <v>159</v>
      </c>
      <c r="E154" s="190">
        <f>SUM(E138:E153)</f>
        <v>35571.33</v>
      </c>
      <c r="F154" s="66"/>
      <c r="G154" s="112"/>
      <c r="H154" s="66"/>
      <c r="I154" s="50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140"/>
      <c r="V154" s="140"/>
      <c r="W154" s="140"/>
    </row>
    <row r="155" spans="1:23" ht="15.75" x14ac:dyDescent="0.25">
      <c r="A155" s="59"/>
      <c r="B155" s="50"/>
      <c r="C155" s="49"/>
      <c r="D155" s="119"/>
      <c r="E155" s="70" t="s">
        <v>136</v>
      </c>
      <c r="F155" s="185">
        <f>E150</f>
        <v>3556</v>
      </c>
      <c r="H155" s="71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</row>
    <row r="156" spans="1:23" ht="15.75" x14ac:dyDescent="0.25">
      <c r="A156" s="59"/>
      <c r="B156" s="50"/>
      <c r="C156" s="49"/>
      <c r="D156" s="119"/>
      <c r="E156" s="46" t="s">
        <v>137</v>
      </c>
      <c r="F156" s="188">
        <f>E153+E152+E151+E149+E148+E147+E146+E145+E144+E143+E142+E141+E140+E139+E138</f>
        <v>32015.329999999998</v>
      </c>
      <c r="H156" s="4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</row>
    <row r="157" spans="1:23" s="48" customFormat="1" ht="16.5" thickBot="1" x14ac:dyDescent="0.25">
      <c r="A157" s="111" t="s">
        <v>222</v>
      </c>
      <c r="C157" s="85"/>
      <c r="D157" s="85"/>
      <c r="E157" s="154" t="s">
        <v>296</v>
      </c>
      <c r="F157" s="85"/>
      <c r="G157" s="93"/>
      <c r="H157" s="86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5"/>
      <c r="W157" s="85"/>
    </row>
    <row r="158" spans="1:23" s="108" customFormat="1" ht="14.25" x14ac:dyDescent="0.2">
      <c r="A158" s="126" t="s">
        <v>0</v>
      </c>
      <c r="B158" s="127" t="s">
        <v>5</v>
      </c>
      <c r="C158" s="195" t="s">
        <v>98</v>
      </c>
      <c r="D158" s="195"/>
      <c r="E158" s="39" t="s">
        <v>1</v>
      </c>
      <c r="F158" s="40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82"/>
    </row>
    <row r="159" spans="1:23" s="108" customFormat="1" ht="13.5" thickBot="1" x14ac:dyDescent="0.25">
      <c r="A159" s="174" t="s">
        <v>4</v>
      </c>
      <c r="B159" s="128"/>
      <c r="C159" s="100" t="s">
        <v>2</v>
      </c>
      <c r="D159" s="100" t="s">
        <v>3</v>
      </c>
      <c r="E159" s="44"/>
      <c r="F159" s="100"/>
      <c r="G159" s="41"/>
      <c r="H159" s="41"/>
      <c r="I159" s="41"/>
      <c r="J159" s="41"/>
      <c r="K159" s="103"/>
      <c r="L159" s="100"/>
      <c r="M159" s="100"/>
      <c r="N159" s="100"/>
      <c r="O159" s="100"/>
      <c r="P159" s="103"/>
      <c r="Q159" s="103"/>
      <c r="R159" s="103"/>
      <c r="S159" s="42"/>
      <c r="T159" s="43"/>
    </row>
    <row r="160" spans="1:23" s="130" customFormat="1" x14ac:dyDescent="0.2">
      <c r="A160" s="178" t="s">
        <v>107</v>
      </c>
      <c r="B160" s="173" t="s">
        <v>272</v>
      </c>
      <c r="C160" s="161"/>
      <c r="D160" s="161" t="s">
        <v>6</v>
      </c>
      <c r="E160" s="143">
        <f>VLOOKUP($A160,g_area!$A:$B,2,FALSE)</f>
        <v>3559</v>
      </c>
      <c r="F160" s="131"/>
      <c r="G160" s="129"/>
      <c r="H160" s="41"/>
      <c r="I160" s="41"/>
      <c r="J160" s="41"/>
      <c r="K160" s="133"/>
      <c r="L160" s="131"/>
      <c r="M160" s="131"/>
      <c r="N160" s="131"/>
      <c r="O160" s="131"/>
      <c r="P160" s="133"/>
      <c r="Q160" s="133"/>
      <c r="R160" s="133"/>
      <c r="S160" s="136"/>
      <c r="T160" s="43"/>
    </row>
    <row r="161" spans="1:23" s="48" customFormat="1" ht="12.75" customHeight="1" x14ac:dyDescent="0.2">
      <c r="A161" s="175" t="s">
        <v>108</v>
      </c>
      <c r="B161" s="165" t="s">
        <v>223</v>
      </c>
      <c r="C161" s="132"/>
      <c r="D161" s="132" t="s">
        <v>6</v>
      </c>
      <c r="E161" s="143">
        <f>VLOOKUP($A161,g_area!$A:$B,2,FALSE)</f>
        <v>534</v>
      </c>
      <c r="F161" s="89"/>
      <c r="G161" s="92"/>
      <c r="H161" s="89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147"/>
      <c r="U161" s="140"/>
      <c r="V161" s="140"/>
      <c r="W161" s="140"/>
    </row>
    <row r="162" spans="1:23" s="48" customFormat="1" ht="12.75" customHeight="1" x14ac:dyDescent="0.2">
      <c r="A162" s="175" t="s">
        <v>109</v>
      </c>
      <c r="B162" s="163" t="s">
        <v>224</v>
      </c>
      <c r="C162" s="102"/>
      <c r="D162" s="89" t="s">
        <v>6</v>
      </c>
      <c r="E162" s="143">
        <f>VLOOKUP($A162,g_area!$A:$B,2,FALSE)</f>
        <v>1141</v>
      </c>
      <c r="F162" s="89"/>
      <c r="G162" s="92"/>
      <c r="H162" s="89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147"/>
      <c r="U162" s="140"/>
      <c r="V162" s="140"/>
      <c r="W162" s="140"/>
    </row>
    <row r="163" spans="1:23" s="48" customFormat="1" ht="12.75" customHeight="1" x14ac:dyDescent="0.2">
      <c r="A163" s="175" t="s">
        <v>110</v>
      </c>
      <c r="B163" s="163" t="s">
        <v>225</v>
      </c>
      <c r="C163" s="102"/>
      <c r="D163" s="89" t="s">
        <v>6</v>
      </c>
      <c r="E163" s="143">
        <f>VLOOKUP($A163,g_area!$A:$B,2,FALSE)</f>
        <v>1080</v>
      </c>
      <c r="F163" s="89"/>
      <c r="G163" s="92"/>
      <c r="H163" s="89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147"/>
      <c r="U163" s="140"/>
      <c r="V163" s="140"/>
      <c r="W163" s="140"/>
    </row>
    <row r="164" spans="1:23" s="48" customFormat="1" ht="12.75" customHeight="1" x14ac:dyDescent="0.2">
      <c r="A164" s="175" t="s">
        <v>111</v>
      </c>
      <c r="B164" s="163" t="s">
        <v>226</v>
      </c>
      <c r="C164" s="102"/>
      <c r="D164" s="89" t="s">
        <v>6</v>
      </c>
      <c r="E164" s="143">
        <f>VLOOKUP($A164,g_area!$A:$B,2,FALSE)</f>
        <v>76</v>
      </c>
      <c r="F164" s="89"/>
      <c r="G164" s="92"/>
      <c r="H164" s="89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147"/>
      <c r="U164" s="140"/>
      <c r="V164" s="140"/>
      <c r="W164" s="140"/>
    </row>
    <row r="165" spans="1:23" s="48" customFormat="1" ht="12.75" customHeight="1" x14ac:dyDescent="0.2">
      <c r="A165" s="175" t="s">
        <v>112</v>
      </c>
      <c r="B165" s="163" t="s">
        <v>227</v>
      </c>
      <c r="C165" s="102"/>
      <c r="D165" s="89" t="s">
        <v>6</v>
      </c>
      <c r="E165" s="143">
        <f>VLOOKUP($A165,g_area!$A:$B,2,FALSE)</f>
        <v>124</v>
      </c>
      <c r="F165" s="89"/>
      <c r="G165" s="92"/>
      <c r="H165" s="89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147"/>
      <c r="U165" s="140"/>
      <c r="V165" s="140"/>
      <c r="W165" s="140"/>
    </row>
    <row r="166" spans="1:23" s="48" customFormat="1" ht="12.75" customHeight="1" x14ac:dyDescent="0.2">
      <c r="A166" s="175" t="s">
        <v>113</v>
      </c>
      <c r="B166" s="163" t="s">
        <v>228</v>
      </c>
      <c r="C166" s="102"/>
      <c r="D166" s="89" t="s">
        <v>6</v>
      </c>
      <c r="E166" s="143">
        <f>VLOOKUP($A166,g_area!$A:$B,2,FALSE)</f>
        <v>92</v>
      </c>
      <c r="F166" s="89"/>
      <c r="G166" s="92"/>
      <c r="H166" s="89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147"/>
      <c r="U166" s="140"/>
      <c r="V166" s="140"/>
      <c r="W166" s="140"/>
    </row>
    <row r="167" spans="1:23" s="48" customFormat="1" ht="12.75" customHeight="1" x14ac:dyDescent="0.2">
      <c r="A167" s="175" t="s">
        <v>114</v>
      </c>
      <c r="B167" s="165" t="s">
        <v>229</v>
      </c>
      <c r="C167" s="102"/>
      <c r="D167" s="89" t="s">
        <v>6</v>
      </c>
      <c r="E167" s="143">
        <f>VLOOKUP($A167,g_area!$A:$B,2,FALSE)</f>
        <v>156</v>
      </c>
      <c r="F167" s="89"/>
      <c r="G167" s="92"/>
      <c r="H167" s="89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147"/>
      <c r="U167" s="140"/>
      <c r="V167" s="140"/>
      <c r="W167" s="140"/>
    </row>
    <row r="168" spans="1:23" s="48" customFormat="1" ht="12.75" customHeight="1" x14ac:dyDescent="0.2">
      <c r="A168" s="175" t="s">
        <v>115</v>
      </c>
      <c r="B168" s="163" t="s">
        <v>230</v>
      </c>
      <c r="C168" s="102"/>
      <c r="D168" s="89" t="s">
        <v>6</v>
      </c>
      <c r="E168" s="143">
        <f>VLOOKUP($A168,g_area!$A:$B,2,FALSE)</f>
        <v>134</v>
      </c>
      <c r="F168" s="89"/>
      <c r="G168" s="92"/>
      <c r="H168" s="89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147"/>
      <c r="U168" s="140"/>
      <c r="V168" s="140"/>
      <c r="W168" s="140"/>
    </row>
    <row r="169" spans="1:23" s="48" customFormat="1" ht="12.75" customHeight="1" x14ac:dyDescent="0.2">
      <c r="A169" s="175" t="s">
        <v>116</v>
      </c>
      <c r="B169" s="163" t="s">
        <v>231</v>
      </c>
      <c r="C169" s="102"/>
      <c r="D169" s="89" t="s">
        <v>6</v>
      </c>
      <c r="E169" s="143">
        <f>VLOOKUP($A169,g_area!$A:$B,2,FALSE)</f>
        <v>113</v>
      </c>
      <c r="F169" s="89"/>
      <c r="G169" s="92"/>
      <c r="H169" s="89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147"/>
      <c r="U169" s="140"/>
      <c r="V169" s="140"/>
      <c r="W169" s="140"/>
    </row>
    <row r="170" spans="1:23" s="48" customFormat="1" ht="12.75" customHeight="1" x14ac:dyDescent="0.2">
      <c r="A170" s="175" t="s">
        <v>117</v>
      </c>
      <c r="B170" s="163" t="s">
        <v>232</v>
      </c>
      <c r="C170" s="102"/>
      <c r="D170" s="89" t="s">
        <v>6</v>
      </c>
      <c r="E170" s="143">
        <f>VLOOKUP($A170,g_area!$A:$B,2,FALSE)</f>
        <v>81</v>
      </c>
      <c r="F170" s="89"/>
      <c r="G170" s="92"/>
      <c r="H170" s="89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147"/>
      <c r="U170" s="140"/>
      <c r="V170" s="140"/>
      <c r="W170" s="140"/>
    </row>
    <row r="171" spans="1:23" s="48" customFormat="1" ht="12.75" customHeight="1" x14ac:dyDescent="0.2">
      <c r="A171" s="175" t="s">
        <v>118</v>
      </c>
      <c r="B171" s="163" t="s">
        <v>233</v>
      </c>
      <c r="C171" s="102"/>
      <c r="D171" s="89" t="s">
        <v>6</v>
      </c>
      <c r="E171" s="143">
        <f>VLOOKUP($A171,g_area!$A:$B,2,FALSE)</f>
        <v>157</v>
      </c>
      <c r="F171" s="89"/>
      <c r="G171" s="92"/>
      <c r="H171" s="89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147"/>
      <c r="U171" s="140"/>
      <c r="V171" s="140"/>
      <c r="W171" s="140"/>
    </row>
    <row r="172" spans="1:23" s="48" customFormat="1" ht="12.75" customHeight="1" x14ac:dyDescent="0.2">
      <c r="A172" s="151" t="s">
        <v>119</v>
      </c>
      <c r="B172" s="165" t="s">
        <v>234</v>
      </c>
      <c r="C172" s="104"/>
      <c r="D172" s="96" t="s">
        <v>6</v>
      </c>
      <c r="E172" s="143">
        <f>VLOOKUP($A172,g_area!$A:$B,2,FALSE)</f>
        <v>6036</v>
      </c>
      <c r="F172" s="96"/>
      <c r="G172" s="92"/>
      <c r="H172" s="89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147"/>
      <c r="U172" s="140"/>
      <c r="V172" s="140"/>
      <c r="W172" s="140"/>
    </row>
    <row r="173" spans="1:23" s="48" customFormat="1" ht="12.75" customHeight="1" x14ac:dyDescent="0.2">
      <c r="A173" s="175" t="s">
        <v>120</v>
      </c>
      <c r="B173" s="163" t="s">
        <v>235</v>
      </c>
      <c r="C173" s="102"/>
      <c r="D173" s="89" t="s">
        <v>6</v>
      </c>
      <c r="E173" s="143">
        <f>VLOOKUP($A173,g_area!$A:$B,2,FALSE)</f>
        <v>1540</v>
      </c>
      <c r="F173" s="89"/>
      <c r="G173" s="92"/>
      <c r="H173" s="89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147"/>
      <c r="U173" s="140"/>
      <c r="V173" s="140"/>
      <c r="W173" s="140"/>
    </row>
    <row r="174" spans="1:23" s="48" customFormat="1" ht="12.75" customHeight="1" x14ac:dyDescent="0.2">
      <c r="A174" s="175" t="s">
        <v>236</v>
      </c>
      <c r="B174" s="163" t="s">
        <v>237</v>
      </c>
      <c r="C174" s="102"/>
      <c r="D174" s="89" t="s">
        <v>6</v>
      </c>
      <c r="E174" s="143">
        <f>VLOOKUP($A174,g_area!$A:$B,2,FALSE)</f>
        <v>2472</v>
      </c>
      <c r="F174" s="89"/>
      <c r="G174" s="92"/>
      <c r="H174" s="89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147"/>
      <c r="U174" s="140"/>
      <c r="V174" s="140"/>
      <c r="W174" s="140"/>
    </row>
    <row r="175" spans="1:23" s="48" customFormat="1" ht="12.75" customHeight="1" x14ac:dyDescent="0.2">
      <c r="A175" s="175" t="s">
        <v>238</v>
      </c>
      <c r="B175" s="163" t="s">
        <v>239</v>
      </c>
      <c r="C175" s="102"/>
      <c r="D175" s="89" t="s">
        <v>6</v>
      </c>
      <c r="E175" s="143">
        <f>VLOOKUP($A175,g_area!$A:$B,2,FALSE)</f>
        <v>344</v>
      </c>
      <c r="F175" s="89"/>
      <c r="G175" s="92"/>
      <c r="H175" s="89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147"/>
      <c r="U175" s="140"/>
      <c r="V175" s="140"/>
      <c r="W175" s="140"/>
    </row>
    <row r="176" spans="1:23" s="48" customFormat="1" ht="12.75" customHeight="1" x14ac:dyDescent="0.2">
      <c r="A176" s="175" t="s">
        <v>240</v>
      </c>
      <c r="B176" s="163" t="s">
        <v>241</v>
      </c>
      <c r="C176" s="102"/>
      <c r="D176" s="89" t="s">
        <v>6</v>
      </c>
      <c r="E176" s="143">
        <f>VLOOKUP($A176,g_area!$A:$B,2,FALSE)</f>
        <v>479</v>
      </c>
      <c r="F176" s="89"/>
      <c r="G176" s="92"/>
      <c r="H176" s="89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147"/>
      <c r="U176" s="140"/>
      <c r="V176" s="140"/>
      <c r="W176" s="140"/>
    </row>
    <row r="177" spans="1:23" s="48" customFormat="1" ht="12.75" customHeight="1" x14ac:dyDescent="0.2">
      <c r="A177" s="175" t="s">
        <v>242</v>
      </c>
      <c r="B177" s="163" t="s">
        <v>243</v>
      </c>
      <c r="C177" s="102"/>
      <c r="D177" s="89" t="s">
        <v>6</v>
      </c>
      <c r="E177" s="143">
        <f>VLOOKUP($A177,g_area!$A:$B,2,FALSE)</f>
        <v>163</v>
      </c>
      <c r="F177" s="89"/>
      <c r="G177" s="92"/>
      <c r="H177" s="89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147"/>
      <c r="U177" s="140"/>
      <c r="V177" s="140"/>
      <c r="W177" s="140"/>
    </row>
    <row r="178" spans="1:23" s="48" customFormat="1" ht="12.75" customHeight="1" x14ac:dyDescent="0.2">
      <c r="A178" s="175" t="s">
        <v>121</v>
      </c>
      <c r="B178" s="163" t="s">
        <v>244</v>
      </c>
      <c r="C178" s="102"/>
      <c r="D178" s="89" t="s">
        <v>6</v>
      </c>
      <c r="E178" s="143">
        <f>VLOOKUP($A178,g_area!$A:$B,2,FALSE)</f>
        <v>1742</v>
      </c>
      <c r="F178" s="89"/>
      <c r="G178" s="92"/>
      <c r="H178" s="89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147"/>
      <c r="U178" s="140"/>
      <c r="V178" s="140"/>
      <c r="W178" s="140"/>
    </row>
    <row r="179" spans="1:23" s="48" customFormat="1" ht="12.75" customHeight="1" x14ac:dyDescent="0.2">
      <c r="A179" s="175" t="s">
        <v>122</v>
      </c>
      <c r="B179" s="163" t="s">
        <v>245</v>
      </c>
      <c r="C179" s="102"/>
      <c r="D179" s="89" t="s">
        <v>6</v>
      </c>
      <c r="E179" s="143">
        <f>VLOOKUP($A179,g_area!$A:$B,2,FALSE)</f>
        <v>134</v>
      </c>
      <c r="F179" s="89"/>
      <c r="G179" s="92"/>
      <c r="H179" s="89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147"/>
      <c r="U179" s="140"/>
      <c r="V179" s="140"/>
      <c r="W179" s="140"/>
    </row>
    <row r="180" spans="1:23" s="48" customFormat="1" ht="12.75" customHeight="1" x14ac:dyDescent="0.2">
      <c r="A180" s="175" t="s">
        <v>246</v>
      </c>
      <c r="B180" s="163" t="s">
        <v>247</v>
      </c>
      <c r="C180" s="102"/>
      <c r="D180" s="89" t="s">
        <v>6</v>
      </c>
      <c r="E180" s="143">
        <f>VLOOKUP($A180,g_area!$A:$B,2,FALSE)</f>
        <v>117</v>
      </c>
      <c r="F180" s="89"/>
      <c r="G180" s="92"/>
      <c r="H180" s="89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147"/>
      <c r="U180" s="140"/>
      <c r="V180" s="140"/>
      <c r="W180" s="140"/>
    </row>
    <row r="181" spans="1:23" s="48" customFormat="1" ht="12.75" customHeight="1" x14ac:dyDescent="0.2">
      <c r="A181" s="175" t="s">
        <v>248</v>
      </c>
      <c r="B181" s="163" t="s">
        <v>249</v>
      </c>
      <c r="C181" s="102"/>
      <c r="D181" s="89" t="s">
        <v>6</v>
      </c>
      <c r="E181" s="143">
        <f>VLOOKUP($A181,g_area!$A:$B,2,FALSE)</f>
        <v>92</v>
      </c>
      <c r="F181" s="89"/>
      <c r="G181" s="92"/>
      <c r="H181" s="89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147"/>
      <c r="U181" s="140"/>
      <c r="V181" s="140"/>
      <c r="W181" s="140"/>
    </row>
    <row r="182" spans="1:23" s="48" customFormat="1" ht="12.75" customHeight="1" x14ac:dyDescent="0.2">
      <c r="A182" s="151" t="s">
        <v>123</v>
      </c>
      <c r="B182" s="165" t="s">
        <v>250</v>
      </c>
      <c r="C182" s="104"/>
      <c r="D182" s="96" t="s">
        <v>6</v>
      </c>
      <c r="E182" s="143">
        <f>VLOOKUP($A182,g_area!$A:$B,2,FALSE)</f>
        <v>3649</v>
      </c>
      <c r="F182" s="96"/>
      <c r="G182" s="92"/>
      <c r="H182" s="89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147"/>
      <c r="U182" s="140"/>
      <c r="V182" s="140"/>
      <c r="W182" s="140"/>
    </row>
    <row r="183" spans="1:23" s="48" customFormat="1" ht="12.75" customHeight="1" x14ac:dyDescent="0.2">
      <c r="A183" s="175" t="s">
        <v>124</v>
      </c>
      <c r="B183" s="165" t="s">
        <v>251</v>
      </c>
      <c r="C183" s="102"/>
      <c r="D183" s="89" t="s">
        <v>6</v>
      </c>
      <c r="E183" s="143">
        <f>VLOOKUP($A183,g_area!$A:$B,2,FALSE)</f>
        <v>801</v>
      </c>
      <c r="F183" s="89"/>
      <c r="G183" s="92"/>
      <c r="H183" s="89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147"/>
      <c r="U183" s="140"/>
      <c r="V183" s="140"/>
      <c r="W183" s="140"/>
    </row>
    <row r="184" spans="1:23" s="48" customFormat="1" ht="12.75" customHeight="1" x14ac:dyDescent="0.2">
      <c r="A184" s="175" t="s">
        <v>125</v>
      </c>
      <c r="B184" s="163" t="s">
        <v>252</v>
      </c>
      <c r="C184" s="102"/>
      <c r="D184" s="89" t="s">
        <v>6</v>
      </c>
      <c r="E184" s="143">
        <f>VLOOKUP($A184,g_area!$A:$B,2,FALSE)</f>
        <v>213</v>
      </c>
      <c r="F184" s="89"/>
      <c r="G184" s="92"/>
      <c r="H184" s="89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147"/>
      <c r="U184" s="140"/>
      <c r="V184" s="140"/>
      <c r="W184" s="140"/>
    </row>
    <row r="185" spans="1:23" s="48" customFormat="1" ht="12.75" customHeight="1" x14ac:dyDescent="0.2">
      <c r="A185" s="175" t="s">
        <v>253</v>
      </c>
      <c r="B185" s="163" t="s">
        <v>254</v>
      </c>
      <c r="C185" s="102"/>
      <c r="D185" s="89" t="s">
        <v>6</v>
      </c>
      <c r="E185" s="143">
        <f>VLOOKUP($A185,g_area!$A:$B,2,FALSE)</f>
        <v>60</v>
      </c>
      <c r="F185" s="89"/>
      <c r="G185" s="92"/>
      <c r="H185" s="89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147"/>
      <c r="U185" s="140"/>
      <c r="V185" s="140"/>
      <c r="W185" s="140"/>
    </row>
    <row r="186" spans="1:23" s="48" customFormat="1" ht="12.75" customHeight="1" x14ac:dyDescent="0.2">
      <c r="A186" s="137" t="s">
        <v>255</v>
      </c>
      <c r="B186" s="173" t="s">
        <v>256</v>
      </c>
      <c r="C186" s="116"/>
      <c r="D186" s="116" t="s">
        <v>6</v>
      </c>
      <c r="E186" s="143">
        <f>VLOOKUP($A186,g_area!$A:$B,2,FALSE)</f>
        <v>102</v>
      </c>
      <c r="F186" s="89"/>
      <c r="G186" s="92"/>
      <c r="H186" s="89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147"/>
      <c r="U186" s="140"/>
      <c r="V186" s="140"/>
      <c r="W186" s="140"/>
    </row>
    <row r="187" spans="1:23" s="48" customFormat="1" ht="12.75" customHeight="1" x14ac:dyDescent="0.2">
      <c r="A187" s="175" t="s">
        <v>126</v>
      </c>
      <c r="B187" s="163" t="s">
        <v>257</v>
      </c>
      <c r="C187" s="102"/>
      <c r="D187" s="89" t="s">
        <v>6</v>
      </c>
      <c r="E187" s="143">
        <f>VLOOKUP($A187,g_area!$A:$B,2,FALSE)</f>
        <v>79</v>
      </c>
      <c r="F187" s="89"/>
      <c r="G187" s="92"/>
      <c r="H187" s="89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147"/>
      <c r="U187" s="140"/>
      <c r="V187" s="140"/>
      <c r="W187" s="140"/>
    </row>
    <row r="188" spans="1:23" s="48" customFormat="1" ht="12.75" customHeight="1" x14ac:dyDescent="0.2">
      <c r="A188" s="175" t="s">
        <v>258</v>
      </c>
      <c r="B188" s="163" t="s">
        <v>259</v>
      </c>
      <c r="C188" s="102"/>
      <c r="D188" s="89" t="s">
        <v>6</v>
      </c>
      <c r="E188" s="143">
        <f>VLOOKUP($A188,g_area!$A:$B,2,FALSE)</f>
        <v>104</v>
      </c>
      <c r="F188" s="89"/>
      <c r="G188" s="92"/>
      <c r="H188" s="89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147"/>
      <c r="U188" s="140"/>
      <c r="V188" s="140"/>
      <c r="W188" s="140"/>
    </row>
    <row r="189" spans="1:23" s="48" customFormat="1" ht="12.75" customHeight="1" x14ac:dyDescent="0.2">
      <c r="A189" s="175" t="s">
        <v>127</v>
      </c>
      <c r="B189" s="163" t="s">
        <v>260</v>
      </c>
      <c r="C189" s="102"/>
      <c r="D189" s="89" t="s">
        <v>6</v>
      </c>
      <c r="E189" s="143">
        <f>VLOOKUP($A189,g_area!$A:$B,2,FALSE)</f>
        <v>113</v>
      </c>
      <c r="F189" s="89"/>
      <c r="G189" s="92"/>
      <c r="H189" s="89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147"/>
      <c r="U189" s="140"/>
      <c r="V189" s="140"/>
      <c r="W189" s="140"/>
    </row>
    <row r="190" spans="1:23" s="48" customFormat="1" ht="12.75" customHeight="1" x14ac:dyDescent="0.2">
      <c r="A190" s="151" t="s">
        <v>128</v>
      </c>
      <c r="B190" s="165" t="s">
        <v>261</v>
      </c>
      <c r="C190" s="104"/>
      <c r="D190" s="96" t="s">
        <v>6</v>
      </c>
      <c r="E190" s="143">
        <f>VLOOKUP($A190,g_area!$A:$B,2,FALSE)</f>
        <v>4492</v>
      </c>
      <c r="F190" s="96"/>
      <c r="G190" s="92"/>
      <c r="H190" s="89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147"/>
      <c r="U190" s="140"/>
      <c r="V190" s="140"/>
      <c r="W190" s="140"/>
    </row>
    <row r="191" spans="1:23" s="48" customFormat="1" ht="12.75" customHeight="1" x14ac:dyDescent="0.2">
      <c r="A191" s="175" t="s">
        <v>131</v>
      </c>
      <c r="B191" s="166" t="s">
        <v>262</v>
      </c>
      <c r="C191" s="102"/>
      <c r="D191" s="89" t="s">
        <v>6</v>
      </c>
      <c r="E191" s="143">
        <f>VLOOKUP($A191,g_area!$A:$B,2,FALSE)</f>
        <v>599</v>
      </c>
      <c r="F191" s="89"/>
      <c r="G191" s="92"/>
      <c r="H191" s="89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147"/>
      <c r="U191" s="140"/>
      <c r="V191" s="140"/>
      <c r="W191" s="140"/>
    </row>
    <row r="192" spans="1:23" s="48" customFormat="1" ht="12.75" customHeight="1" x14ac:dyDescent="0.2">
      <c r="A192" s="151" t="s">
        <v>132</v>
      </c>
      <c r="B192" s="163" t="s">
        <v>263</v>
      </c>
      <c r="C192" s="102"/>
      <c r="D192" s="89" t="s">
        <v>6</v>
      </c>
      <c r="E192" s="143">
        <f>VLOOKUP($A192,g_area!$A:$B,2,FALSE)</f>
        <v>4150</v>
      </c>
      <c r="F192" s="89"/>
      <c r="G192" s="92"/>
      <c r="H192" s="89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147"/>
      <c r="U192" s="140"/>
      <c r="V192" s="140"/>
      <c r="W192" s="140"/>
    </row>
    <row r="193" spans="1:23" s="139" customFormat="1" ht="12.75" customHeight="1" x14ac:dyDescent="0.2">
      <c r="A193" s="151" t="s">
        <v>133</v>
      </c>
      <c r="B193" s="165" t="s">
        <v>264</v>
      </c>
      <c r="C193" s="142"/>
      <c r="D193" s="142" t="s">
        <v>6</v>
      </c>
      <c r="E193" s="192">
        <f>VLOOKUP($A193,g_area!$A:$B,2,FALSE)</f>
        <v>862.48</v>
      </c>
      <c r="F193" s="142"/>
      <c r="G193" s="99"/>
      <c r="H193" s="142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7"/>
      <c r="U193" s="140"/>
      <c r="V193" s="140"/>
      <c r="W193" s="140"/>
    </row>
    <row r="194" spans="1:23" s="48" customFormat="1" ht="12.75" customHeight="1" x14ac:dyDescent="0.2">
      <c r="A194" s="151" t="s">
        <v>297</v>
      </c>
      <c r="B194" s="169" t="s">
        <v>298</v>
      </c>
      <c r="C194" s="157"/>
      <c r="D194" s="148" t="s">
        <v>6</v>
      </c>
      <c r="E194" s="193">
        <f>VLOOKUP($A194,g_area!$A:$B,2,FALSE)</f>
        <v>1184</v>
      </c>
      <c r="F194" s="89"/>
      <c r="G194" s="92"/>
      <c r="H194" s="89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147"/>
      <c r="U194" s="140"/>
      <c r="V194" s="140"/>
      <c r="W194" s="140"/>
    </row>
    <row r="195" spans="1:23" s="139" customFormat="1" ht="12.75" customHeight="1" x14ac:dyDescent="0.2">
      <c r="A195" s="151" t="s">
        <v>301</v>
      </c>
      <c r="B195" s="165" t="s">
        <v>302</v>
      </c>
      <c r="C195" s="158"/>
      <c r="D195" s="158" t="s">
        <v>6</v>
      </c>
      <c r="E195" s="191">
        <f>VLOOKUP($A195,g_area!$A:$B,2,FALSE)</f>
        <v>5856</v>
      </c>
      <c r="F195" s="142"/>
      <c r="G195" s="124"/>
      <c r="H195" s="142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7"/>
      <c r="U195" s="140"/>
      <c r="V195" s="140"/>
      <c r="W195" s="140"/>
    </row>
    <row r="196" spans="1:23" ht="15.75" x14ac:dyDescent="0.25">
      <c r="A196" s="91"/>
      <c r="B196" s="110"/>
      <c r="C196" s="85"/>
      <c r="D196" s="35" t="s">
        <v>159</v>
      </c>
      <c r="E196" s="190">
        <f>SUM(E160:E195)</f>
        <v>42630.48</v>
      </c>
      <c r="F196" s="85"/>
      <c r="G196" s="112"/>
      <c r="H196" s="152"/>
      <c r="I196" s="87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85"/>
      <c r="W196" s="85"/>
    </row>
    <row r="197" spans="1:23" s="108" customFormat="1" ht="15.75" x14ac:dyDescent="0.25">
      <c r="A197" s="110"/>
      <c r="B197" s="110"/>
      <c r="C197" s="107"/>
      <c r="D197" s="35"/>
      <c r="E197" s="45" t="s">
        <v>136</v>
      </c>
      <c r="F197" s="185">
        <v>0</v>
      </c>
      <c r="G197" s="112"/>
      <c r="H197" s="125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7"/>
      <c r="W197" s="107"/>
    </row>
    <row r="198" spans="1:23" ht="15.75" x14ac:dyDescent="0.25">
      <c r="A198" s="90"/>
      <c r="B198" s="90"/>
      <c r="C198" s="85"/>
      <c r="D198" s="85"/>
      <c r="E198" s="46" t="s">
        <v>137</v>
      </c>
      <c r="F198" s="188">
        <f>E194+E192+E191+E190+E189+E188+E187+E186+E185+E184+E183+E182+E181+E180+E179+E178+E177+E176+E175+E174+E173+E172+E171+E170+E169+E168+E167+E166+E165+E164+E163+E162+E161+E160+E193+E195</f>
        <v>42630.48</v>
      </c>
      <c r="G198" s="94"/>
      <c r="H198" s="95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5"/>
      <c r="W198" s="85"/>
    </row>
    <row r="199" spans="1:23" x14ac:dyDescent="0.2">
      <c r="A199" s="1"/>
      <c r="C199" s="1"/>
      <c r="D199" s="1"/>
      <c r="E199" s="1"/>
      <c r="F199" s="1"/>
    </row>
    <row r="200" spans="1:23" ht="27" x14ac:dyDescent="0.4">
      <c r="A200" s="15" t="s">
        <v>303</v>
      </c>
      <c r="B200" s="11"/>
      <c r="E200" s="194">
        <f>E35+E72+E93+E128+E154+E196+E33</f>
        <v>354141.19</v>
      </c>
      <c r="F200" s="10" t="s">
        <v>135</v>
      </c>
    </row>
    <row r="201" spans="1:23" ht="14.25" x14ac:dyDescent="0.2">
      <c r="B201" s="12">
        <f>F36+F73+F94+F129+F155+F197</f>
        <v>24011</v>
      </c>
      <c r="C201" s="118" t="s">
        <v>265</v>
      </c>
      <c r="D201" s="98"/>
      <c r="F201" s="12"/>
    </row>
    <row r="202" spans="1:23" ht="14.25" x14ac:dyDescent="0.2">
      <c r="B202" s="13">
        <f>F37+F74+F95+F130+F156+F198</f>
        <v>321746.19</v>
      </c>
      <c r="C202" s="118" t="s">
        <v>266</v>
      </c>
      <c r="D202" s="98"/>
    </row>
    <row r="203" spans="1:23" ht="14.25" x14ac:dyDescent="0.2">
      <c r="B203" s="13">
        <f>F38</f>
        <v>8384</v>
      </c>
      <c r="C203" s="118" t="s">
        <v>284</v>
      </c>
      <c r="D203" s="1"/>
      <c r="E203" s="122"/>
      <c r="F203" s="1"/>
    </row>
    <row r="204" spans="1:23" ht="14.25" x14ac:dyDescent="0.2">
      <c r="B204" s="108"/>
      <c r="C204" s="97"/>
      <c r="D204" s="12" t="s">
        <v>142</v>
      </c>
      <c r="E204" s="12">
        <f>(B201)*7</f>
        <v>168077</v>
      </c>
      <c r="F204" s="11" t="s">
        <v>144</v>
      </c>
    </row>
    <row r="205" spans="1:23" ht="14.25" x14ac:dyDescent="0.2">
      <c r="B205" s="13"/>
      <c r="C205" s="97"/>
      <c r="D205" s="35" t="s">
        <v>143</v>
      </c>
      <c r="E205" s="12">
        <f>B202*5</f>
        <v>1608730.95</v>
      </c>
      <c r="F205" s="11" t="s">
        <v>144</v>
      </c>
    </row>
    <row r="206" spans="1:23" ht="14.25" x14ac:dyDescent="0.2">
      <c r="B206" s="108"/>
      <c r="C206" s="97"/>
      <c r="D206" s="35" t="s">
        <v>285</v>
      </c>
      <c r="E206" s="13">
        <f>B203*3</f>
        <v>25152</v>
      </c>
      <c r="F206" s="11" t="s">
        <v>144</v>
      </c>
    </row>
    <row r="207" spans="1:23" ht="18.75" x14ac:dyDescent="0.25">
      <c r="B207" s="108"/>
      <c r="C207" s="97"/>
      <c r="D207" s="97"/>
      <c r="E207" s="190">
        <f>SUM(E204:E206)</f>
        <v>1801959.95</v>
      </c>
      <c r="F207" s="36" t="s">
        <v>145</v>
      </c>
    </row>
    <row r="208" spans="1:23" x14ac:dyDescent="0.2">
      <c r="B208" s="122"/>
      <c r="C208" s="97"/>
      <c r="D208" s="97"/>
      <c r="E208" s="1"/>
      <c r="F208" s="1"/>
    </row>
    <row r="209" spans="2:6" x14ac:dyDescent="0.2">
      <c r="B209" s="122"/>
      <c r="E209" s="37"/>
    </row>
    <row r="210" spans="2:6" x14ac:dyDescent="0.2">
      <c r="D210" s="12"/>
      <c r="E210" s="122"/>
      <c r="F210" s="11"/>
    </row>
    <row r="211" spans="2:6" x14ac:dyDescent="0.2">
      <c r="D211" s="35"/>
      <c r="E211" s="122"/>
      <c r="F211" s="11"/>
    </row>
    <row r="212" spans="2:6" ht="15" x14ac:dyDescent="0.2">
      <c r="B212" s="108"/>
      <c r="C212" s="97"/>
      <c r="D212" s="8"/>
      <c r="E212" s="120"/>
      <c r="F212" s="121"/>
    </row>
  </sheetData>
  <mergeCells count="6">
    <mergeCell ref="C158:D158"/>
    <mergeCell ref="C11:D11"/>
    <mergeCell ref="C47:D47"/>
    <mergeCell ref="C84:D84"/>
    <mergeCell ref="C98:D98"/>
    <mergeCell ref="C136:D136"/>
  </mergeCells>
  <phoneticPr fontId="0" type="noConversion"/>
  <pageMargins left="0.70866141732283472" right="0.23622047244094491" top="0.74803149606299213" bottom="0.47244094488188981" header="0.31496062992125984" footer="0.31496062992125984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5"/>
  <sheetViews>
    <sheetView zoomScaleNormal="100" workbookViewId="0">
      <selection activeCell="D7" sqref="D7"/>
    </sheetView>
  </sheetViews>
  <sheetFormatPr defaultRowHeight="12.75" x14ac:dyDescent="0.2"/>
  <cols>
    <col min="2" max="2" width="10.5703125" style="181" bestFit="1" customWidth="1"/>
  </cols>
  <sheetData>
    <row r="1" spans="1:2" x14ac:dyDescent="0.2">
      <c r="A1" s="107" t="s">
        <v>236</v>
      </c>
      <c r="B1" s="181">
        <v>2472</v>
      </c>
    </row>
    <row r="2" spans="1:2" x14ac:dyDescent="0.2">
      <c r="A2" s="107" t="s">
        <v>107</v>
      </c>
      <c r="B2" s="181">
        <v>3559</v>
      </c>
    </row>
    <row r="3" spans="1:2" x14ac:dyDescent="0.2">
      <c r="A3" s="107" t="s">
        <v>109</v>
      </c>
      <c r="B3" s="181">
        <v>1141</v>
      </c>
    </row>
    <row r="4" spans="1:2" x14ac:dyDescent="0.2">
      <c r="A4" s="107" t="s">
        <v>110</v>
      </c>
      <c r="B4" s="181">
        <v>1080</v>
      </c>
    </row>
    <row r="5" spans="1:2" x14ac:dyDescent="0.2">
      <c r="A5" s="107" t="s">
        <v>113</v>
      </c>
      <c r="B5" s="181">
        <v>92</v>
      </c>
    </row>
    <row r="6" spans="1:2" x14ac:dyDescent="0.2">
      <c r="A6" s="107" t="s">
        <v>115</v>
      </c>
      <c r="B6" s="181">
        <v>134</v>
      </c>
    </row>
    <row r="7" spans="1:2" x14ac:dyDescent="0.2">
      <c r="A7" s="107" t="s">
        <v>108</v>
      </c>
      <c r="B7" s="181">
        <v>534</v>
      </c>
    </row>
    <row r="8" spans="1:2" x14ac:dyDescent="0.2">
      <c r="A8" s="107" t="s">
        <v>112</v>
      </c>
      <c r="B8" s="181">
        <v>124</v>
      </c>
    </row>
    <row r="9" spans="1:2" x14ac:dyDescent="0.2">
      <c r="A9" s="107" t="s">
        <v>131</v>
      </c>
      <c r="B9" s="181">
        <v>599</v>
      </c>
    </row>
    <row r="10" spans="1:2" x14ac:dyDescent="0.2">
      <c r="A10" s="107" t="s">
        <v>132</v>
      </c>
      <c r="B10" s="181">
        <v>4150</v>
      </c>
    </row>
    <row r="11" spans="1:2" x14ac:dyDescent="0.2">
      <c r="A11" s="107" t="s">
        <v>114</v>
      </c>
      <c r="B11" s="181">
        <v>156</v>
      </c>
    </row>
    <row r="12" spans="1:2" x14ac:dyDescent="0.2">
      <c r="A12" s="107" t="s">
        <v>116</v>
      </c>
      <c r="B12" s="181">
        <v>113</v>
      </c>
    </row>
    <row r="13" spans="1:2" x14ac:dyDescent="0.2">
      <c r="A13" s="107" t="s">
        <v>118</v>
      </c>
      <c r="B13" s="181">
        <v>157</v>
      </c>
    </row>
    <row r="14" spans="1:2" x14ac:dyDescent="0.2">
      <c r="A14" s="107" t="s">
        <v>117</v>
      </c>
      <c r="B14" s="181">
        <v>81</v>
      </c>
    </row>
    <row r="15" spans="1:2" x14ac:dyDescent="0.2">
      <c r="A15" s="107" t="s">
        <v>124</v>
      </c>
      <c r="B15" s="181">
        <v>801</v>
      </c>
    </row>
    <row r="16" spans="1:2" x14ac:dyDescent="0.2">
      <c r="A16" s="107" t="s">
        <v>125</v>
      </c>
      <c r="B16" s="181">
        <v>213</v>
      </c>
    </row>
    <row r="17" spans="1:2" x14ac:dyDescent="0.2">
      <c r="A17" s="107" t="s">
        <v>123</v>
      </c>
      <c r="B17" s="181">
        <v>3649</v>
      </c>
    </row>
    <row r="18" spans="1:2" x14ac:dyDescent="0.2">
      <c r="A18" s="107" t="s">
        <v>126</v>
      </c>
      <c r="B18" s="181">
        <v>79</v>
      </c>
    </row>
    <row r="19" spans="1:2" x14ac:dyDescent="0.2">
      <c r="A19" s="107" t="s">
        <v>127</v>
      </c>
      <c r="B19" s="181">
        <v>113</v>
      </c>
    </row>
    <row r="20" spans="1:2" x14ac:dyDescent="0.2">
      <c r="A20" s="107" t="s">
        <v>128</v>
      </c>
      <c r="B20" s="181">
        <v>4492</v>
      </c>
    </row>
    <row r="21" spans="1:2" x14ac:dyDescent="0.2">
      <c r="A21" s="107" t="s">
        <v>121</v>
      </c>
      <c r="B21" s="181">
        <v>1742</v>
      </c>
    </row>
    <row r="22" spans="1:2" x14ac:dyDescent="0.2">
      <c r="A22" s="107" t="s">
        <v>120</v>
      </c>
      <c r="B22" s="181">
        <v>1540</v>
      </c>
    </row>
    <row r="23" spans="1:2" x14ac:dyDescent="0.2">
      <c r="A23" s="107" t="s">
        <v>122</v>
      </c>
      <c r="B23" s="181">
        <v>134</v>
      </c>
    </row>
    <row r="24" spans="1:2" x14ac:dyDescent="0.2">
      <c r="A24" s="107" t="s">
        <v>240</v>
      </c>
      <c r="B24" s="181">
        <v>479</v>
      </c>
    </row>
    <row r="25" spans="1:2" x14ac:dyDescent="0.2">
      <c r="A25" s="107" t="s">
        <v>242</v>
      </c>
      <c r="B25" s="181">
        <v>163</v>
      </c>
    </row>
    <row r="26" spans="1:2" x14ac:dyDescent="0.2">
      <c r="A26" s="107" t="s">
        <v>248</v>
      </c>
      <c r="B26" s="181">
        <v>92</v>
      </c>
    </row>
    <row r="27" spans="1:2" x14ac:dyDescent="0.2">
      <c r="A27" s="107" t="s">
        <v>246</v>
      </c>
      <c r="B27" s="181">
        <v>117</v>
      </c>
    </row>
    <row r="28" spans="1:2" x14ac:dyDescent="0.2">
      <c r="A28" s="107" t="s">
        <v>253</v>
      </c>
      <c r="B28" s="181">
        <v>60</v>
      </c>
    </row>
    <row r="29" spans="1:2" x14ac:dyDescent="0.2">
      <c r="A29" s="107" t="s">
        <v>255</v>
      </c>
      <c r="B29" s="181">
        <v>102</v>
      </c>
    </row>
    <row r="30" spans="1:2" x14ac:dyDescent="0.2">
      <c r="A30" s="107" t="s">
        <v>258</v>
      </c>
      <c r="B30" s="181">
        <v>104</v>
      </c>
    </row>
    <row r="31" spans="1:2" x14ac:dyDescent="0.2">
      <c r="A31" s="107" t="s">
        <v>281</v>
      </c>
      <c r="B31" s="182">
        <v>8384</v>
      </c>
    </row>
    <row r="32" spans="1:2" x14ac:dyDescent="0.2">
      <c r="A32" s="107" t="s">
        <v>50</v>
      </c>
      <c r="B32" s="182">
        <v>131.83000000000001</v>
      </c>
    </row>
    <row r="33" spans="1:4" x14ac:dyDescent="0.2">
      <c r="A33" s="107" t="s">
        <v>51</v>
      </c>
      <c r="B33" s="182">
        <v>250</v>
      </c>
    </row>
    <row r="34" spans="1:4" x14ac:dyDescent="0.2">
      <c r="A34" s="107" t="s">
        <v>44</v>
      </c>
      <c r="B34" s="181">
        <v>3927</v>
      </c>
    </row>
    <row r="35" spans="1:4" x14ac:dyDescent="0.2">
      <c r="A35" s="107" t="s">
        <v>47</v>
      </c>
      <c r="B35" s="181">
        <v>365</v>
      </c>
    </row>
    <row r="36" spans="1:4" x14ac:dyDescent="0.2">
      <c r="A36" s="107" t="s">
        <v>66</v>
      </c>
      <c r="B36" s="181">
        <v>1311</v>
      </c>
    </row>
    <row r="37" spans="1:4" x14ac:dyDescent="0.2">
      <c r="A37" s="107" t="s">
        <v>69</v>
      </c>
      <c r="B37" s="181">
        <v>187</v>
      </c>
    </row>
    <row r="38" spans="1:4" x14ac:dyDescent="0.2">
      <c r="A38" s="107" t="s">
        <v>49</v>
      </c>
      <c r="B38" s="181">
        <v>3297</v>
      </c>
    </row>
    <row r="39" spans="1:4" x14ac:dyDescent="0.2">
      <c r="A39" s="107" t="s">
        <v>67</v>
      </c>
      <c r="B39" s="181">
        <v>3556</v>
      </c>
    </row>
    <row r="40" spans="1:4" x14ac:dyDescent="0.2">
      <c r="A40" s="107" t="s">
        <v>68</v>
      </c>
      <c r="B40" s="181">
        <v>599</v>
      </c>
    </row>
    <row r="41" spans="1:4" x14ac:dyDescent="0.2">
      <c r="A41" s="107" t="s">
        <v>70</v>
      </c>
      <c r="B41" s="181">
        <v>463</v>
      </c>
    </row>
    <row r="42" spans="1:4" x14ac:dyDescent="0.2">
      <c r="A42" s="107" t="s">
        <v>26</v>
      </c>
      <c r="B42" s="181">
        <v>746</v>
      </c>
      <c r="D42" s="156"/>
    </row>
    <row r="43" spans="1:4" x14ac:dyDescent="0.2">
      <c r="A43" s="107" t="s">
        <v>25</v>
      </c>
      <c r="B43" s="181">
        <v>4000</v>
      </c>
      <c r="D43" s="156"/>
    </row>
    <row r="44" spans="1:4" x14ac:dyDescent="0.2">
      <c r="A44" s="107" t="s">
        <v>288</v>
      </c>
      <c r="B44" s="181">
        <v>16582</v>
      </c>
      <c r="D44" s="156"/>
    </row>
    <row r="45" spans="1:4" x14ac:dyDescent="0.2">
      <c r="A45" s="107" t="s">
        <v>103</v>
      </c>
      <c r="B45" s="181">
        <v>1704</v>
      </c>
      <c r="D45" s="156"/>
    </row>
    <row r="46" spans="1:4" x14ac:dyDescent="0.2">
      <c r="A46" s="107" t="s">
        <v>104</v>
      </c>
      <c r="B46" s="181">
        <v>3190</v>
      </c>
      <c r="D46" s="156"/>
    </row>
    <row r="47" spans="1:4" x14ac:dyDescent="0.2">
      <c r="A47" s="107" t="s">
        <v>76</v>
      </c>
      <c r="B47" s="181">
        <v>1333</v>
      </c>
      <c r="D47" s="156"/>
    </row>
    <row r="48" spans="1:4" x14ac:dyDescent="0.2">
      <c r="A48" s="107" t="s">
        <v>82</v>
      </c>
      <c r="B48" s="181">
        <v>1859</v>
      </c>
      <c r="D48" s="156"/>
    </row>
    <row r="49" spans="1:4" x14ac:dyDescent="0.2">
      <c r="A49" s="107" t="s">
        <v>105</v>
      </c>
      <c r="B49" s="181">
        <v>1381</v>
      </c>
      <c r="D49" s="156"/>
    </row>
    <row r="50" spans="1:4" x14ac:dyDescent="0.2">
      <c r="A50" s="107" t="s">
        <v>80</v>
      </c>
      <c r="B50" s="181">
        <v>3500</v>
      </c>
      <c r="D50" s="156"/>
    </row>
    <row r="51" spans="1:4" x14ac:dyDescent="0.2">
      <c r="A51" s="107" t="s">
        <v>78</v>
      </c>
      <c r="B51" s="181">
        <v>11129</v>
      </c>
      <c r="D51" s="156"/>
    </row>
    <row r="52" spans="1:4" x14ac:dyDescent="0.2">
      <c r="A52" s="107" t="s">
        <v>95</v>
      </c>
      <c r="B52" s="182">
        <v>1832</v>
      </c>
      <c r="D52" s="156"/>
    </row>
    <row r="53" spans="1:4" x14ac:dyDescent="0.2">
      <c r="A53" s="107" t="s">
        <v>96</v>
      </c>
      <c r="B53" s="182">
        <v>1169.01</v>
      </c>
      <c r="D53" s="156"/>
    </row>
    <row r="54" spans="1:4" x14ac:dyDescent="0.2">
      <c r="A54" s="107" t="s">
        <v>94</v>
      </c>
      <c r="B54" s="182">
        <v>495</v>
      </c>
      <c r="D54" s="156"/>
    </row>
    <row r="55" spans="1:4" x14ac:dyDescent="0.2">
      <c r="A55" s="107" t="s">
        <v>81</v>
      </c>
      <c r="B55" s="182">
        <v>1647</v>
      </c>
      <c r="D55" s="156"/>
    </row>
    <row r="56" spans="1:4" x14ac:dyDescent="0.2">
      <c r="A56" s="107" t="s">
        <v>87</v>
      </c>
      <c r="B56" s="182">
        <v>1322</v>
      </c>
      <c r="D56" s="156"/>
    </row>
    <row r="57" spans="1:4" x14ac:dyDescent="0.2">
      <c r="A57" s="107" t="s">
        <v>86</v>
      </c>
      <c r="B57" s="181">
        <v>1347</v>
      </c>
      <c r="D57" s="156"/>
    </row>
    <row r="58" spans="1:4" x14ac:dyDescent="0.2">
      <c r="A58" s="107" t="s">
        <v>91</v>
      </c>
      <c r="B58" s="181">
        <v>241</v>
      </c>
      <c r="D58" s="156"/>
    </row>
    <row r="59" spans="1:4" x14ac:dyDescent="0.2">
      <c r="A59" s="107" t="s">
        <v>90</v>
      </c>
      <c r="B59" s="181">
        <v>12349</v>
      </c>
      <c r="D59" s="156"/>
    </row>
    <row r="60" spans="1:4" x14ac:dyDescent="0.2">
      <c r="A60" s="107" t="s">
        <v>79</v>
      </c>
      <c r="B60" s="181">
        <v>2825</v>
      </c>
      <c r="D60" s="156"/>
    </row>
    <row r="61" spans="1:4" x14ac:dyDescent="0.2">
      <c r="A61" s="107" t="s">
        <v>88</v>
      </c>
      <c r="B61" s="181">
        <v>8120</v>
      </c>
      <c r="D61" s="156"/>
    </row>
    <row r="62" spans="1:4" x14ac:dyDescent="0.2">
      <c r="A62" s="107" t="s">
        <v>97</v>
      </c>
      <c r="B62" s="181">
        <v>1818</v>
      </c>
      <c r="D62" s="156"/>
    </row>
    <row r="63" spans="1:4" x14ac:dyDescent="0.2">
      <c r="A63" s="107" t="s">
        <v>84</v>
      </c>
      <c r="B63" s="181">
        <v>3403</v>
      </c>
      <c r="D63" s="156"/>
    </row>
    <row r="64" spans="1:4" x14ac:dyDescent="0.2">
      <c r="A64" s="107" t="s">
        <v>106</v>
      </c>
      <c r="B64" s="181">
        <v>1555</v>
      </c>
      <c r="D64" s="156"/>
    </row>
    <row r="65" spans="1:4" x14ac:dyDescent="0.2">
      <c r="A65" s="107" t="s">
        <v>77</v>
      </c>
      <c r="B65" s="181">
        <v>1118</v>
      </c>
      <c r="D65" s="156"/>
    </row>
    <row r="66" spans="1:4" x14ac:dyDescent="0.2">
      <c r="A66" s="107" t="s">
        <v>85</v>
      </c>
      <c r="B66" s="181">
        <v>18</v>
      </c>
      <c r="D66" s="156"/>
    </row>
    <row r="67" spans="1:4" x14ac:dyDescent="0.2">
      <c r="A67" s="107" t="s">
        <v>93</v>
      </c>
      <c r="B67" s="181">
        <v>3163</v>
      </c>
      <c r="D67" s="156"/>
    </row>
    <row r="68" spans="1:4" x14ac:dyDescent="0.2">
      <c r="A68" s="107" t="s">
        <v>100</v>
      </c>
      <c r="B68" s="181">
        <v>1421</v>
      </c>
      <c r="D68" s="156"/>
    </row>
    <row r="69" spans="1:4" x14ac:dyDescent="0.2">
      <c r="A69" s="107" t="s">
        <v>65</v>
      </c>
      <c r="B69" s="181">
        <v>8495</v>
      </c>
      <c r="D69" s="156"/>
    </row>
    <row r="70" spans="1:4" x14ac:dyDescent="0.2">
      <c r="A70" s="107" t="s">
        <v>14</v>
      </c>
      <c r="B70" s="181">
        <v>1098</v>
      </c>
      <c r="D70" s="156"/>
    </row>
    <row r="71" spans="1:4" x14ac:dyDescent="0.2">
      <c r="A71" s="107" t="s">
        <v>17</v>
      </c>
      <c r="B71" s="181">
        <v>1427</v>
      </c>
      <c r="D71" s="156"/>
    </row>
    <row r="72" spans="1:4" x14ac:dyDescent="0.2">
      <c r="A72" s="107" t="s">
        <v>16</v>
      </c>
      <c r="B72" s="181">
        <v>3829</v>
      </c>
      <c r="D72" s="156"/>
    </row>
    <row r="73" spans="1:4" x14ac:dyDescent="0.2">
      <c r="A73" s="107" t="s">
        <v>18</v>
      </c>
      <c r="B73" s="181">
        <v>2834</v>
      </c>
      <c r="D73" s="156"/>
    </row>
    <row r="74" spans="1:4" x14ac:dyDescent="0.2">
      <c r="A74" s="107" t="s">
        <v>277</v>
      </c>
      <c r="B74" s="181">
        <v>19457</v>
      </c>
      <c r="D74" s="156"/>
    </row>
    <row r="75" spans="1:4" x14ac:dyDescent="0.2">
      <c r="A75" s="107" t="s">
        <v>71</v>
      </c>
      <c r="B75" s="181">
        <v>4481</v>
      </c>
      <c r="D75" s="156"/>
    </row>
    <row r="76" spans="1:4" x14ac:dyDescent="0.2">
      <c r="A76" s="107" t="s">
        <v>279</v>
      </c>
      <c r="B76" s="181">
        <v>1267</v>
      </c>
      <c r="D76" s="156"/>
    </row>
    <row r="77" spans="1:4" x14ac:dyDescent="0.2">
      <c r="A77" s="107" t="s">
        <v>275</v>
      </c>
      <c r="B77" s="181">
        <v>9093</v>
      </c>
      <c r="D77" s="156"/>
    </row>
    <row r="78" spans="1:4" x14ac:dyDescent="0.2">
      <c r="A78" s="107" t="s">
        <v>20</v>
      </c>
      <c r="B78" s="182">
        <v>938</v>
      </c>
      <c r="D78" s="156"/>
    </row>
    <row r="79" spans="1:4" x14ac:dyDescent="0.2">
      <c r="A79" s="107" t="s">
        <v>19</v>
      </c>
      <c r="B79" s="182">
        <v>125.93</v>
      </c>
      <c r="D79" s="156"/>
    </row>
    <row r="80" spans="1:4" x14ac:dyDescent="0.2">
      <c r="A80" s="107" t="s">
        <v>12</v>
      </c>
      <c r="B80" s="182">
        <v>644</v>
      </c>
      <c r="D80" s="156"/>
    </row>
    <row r="81" spans="1:4" x14ac:dyDescent="0.2">
      <c r="A81" s="107" t="s">
        <v>11</v>
      </c>
      <c r="B81" s="182">
        <v>4037</v>
      </c>
      <c r="D81" s="156"/>
    </row>
    <row r="82" spans="1:4" x14ac:dyDescent="0.2">
      <c r="A82" s="107" t="s">
        <v>13</v>
      </c>
      <c r="B82" s="181">
        <v>563</v>
      </c>
      <c r="D82" s="156"/>
    </row>
    <row r="83" spans="1:4" x14ac:dyDescent="0.2">
      <c r="A83" s="107" t="s">
        <v>286</v>
      </c>
      <c r="B83" s="181">
        <v>10683</v>
      </c>
      <c r="D83" s="156"/>
    </row>
    <row r="84" spans="1:4" x14ac:dyDescent="0.2">
      <c r="A84" s="107" t="s">
        <v>15</v>
      </c>
      <c r="B84" s="182">
        <v>1947</v>
      </c>
      <c r="D84" s="156"/>
    </row>
    <row r="85" spans="1:4" x14ac:dyDescent="0.2">
      <c r="A85" s="107" t="s">
        <v>214</v>
      </c>
      <c r="B85" s="182">
        <v>4692.95</v>
      </c>
      <c r="D85" s="156"/>
    </row>
    <row r="86" spans="1:4" x14ac:dyDescent="0.2">
      <c r="A86" s="107" t="s">
        <v>238</v>
      </c>
      <c r="B86" s="182">
        <v>344</v>
      </c>
      <c r="D86" s="156"/>
    </row>
    <row r="87" spans="1:4" x14ac:dyDescent="0.2">
      <c r="A87" s="107" t="s">
        <v>119</v>
      </c>
      <c r="B87" s="182">
        <v>6036</v>
      </c>
      <c r="D87" s="156"/>
    </row>
    <row r="88" spans="1:4" x14ac:dyDescent="0.2">
      <c r="A88" s="107" t="s">
        <v>75</v>
      </c>
      <c r="B88" s="181">
        <v>2641</v>
      </c>
      <c r="D88" s="156"/>
    </row>
    <row r="89" spans="1:4" x14ac:dyDescent="0.2">
      <c r="A89" s="107" t="s">
        <v>74</v>
      </c>
      <c r="B89" s="181">
        <v>12665</v>
      </c>
      <c r="D89" s="156"/>
    </row>
    <row r="90" spans="1:4" x14ac:dyDescent="0.2">
      <c r="A90" s="107" t="s">
        <v>99</v>
      </c>
      <c r="B90" s="182">
        <v>1177.3699999999999</v>
      </c>
      <c r="D90" s="156"/>
    </row>
    <row r="91" spans="1:4" x14ac:dyDescent="0.2">
      <c r="A91" s="107" t="s">
        <v>46</v>
      </c>
      <c r="B91" s="182">
        <v>1920</v>
      </c>
      <c r="D91" s="156"/>
    </row>
    <row r="92" spans="1:4" x14ac:dyDescent="0.2">
      <c r="A92" s="107" t="s">
        <v>45</v>
      </c>
      <c r="B92" s="182">
        <v>1420.87</v>
      </c>
      <c r="D92" s="156"/>
    </row>
    <row r="93" spans="1:4" x14ac:dyDescent="0.2">
      <c r="A93" s="107" t="s">
        <v>48</v>
      </c>
      <c r="B93" s="182">
        <v>1746.55</v>
      </c>
      <c r="D93" s="156"/>
    </row>
    <row r="94" spans="1:4" x14ac:dyDescent="0.2">
      <c r="A94" s="107" t="s">
        <v>57</v>
      </c>
      <c r="B94" s="182">
        <v>8984</v>
      </c>
      <c r="D94" s="156"/>
    </row>
    <row r="95" spans="1:4" x14ac:dyDescent="0.2">
      <c r="A95" s="107" t="s">
        <v>39</v>
      </c>
      <c r="B95" s="182">
        <v>2675.62</v>
      </c>
      <c r="D95" s="156"/>
    </row>
    <row r="96" spans="1:4" x14ac:dyDescent="0.2">
      <c r="A96" s="107" t="s">
        <v>55</v>
      </c>
      <c r="B96" s="182">
        <v>457.7</v>
      </c>
      <c r="D96" s="156"/>
    </row>
    <row r="97" spans="1:4" x14ac:dyDescent="0.2">
      <c r="A97" s="107" t="s">
        <v>294</v>
      </c>
      <c r="B97" s="182">
        <v>5562</v>
      </c>
      <c r="D97" s="156"/>
    </row>
    <row r="98" spans="1:4" x14ac:dyDescent="0.2">
      <c r="A98" s="107" t="s">
        <v>195</v>
      </c>
      <c r="B98" s="182">
        <v>9580</v>
      </c>
      <c r="D98" s="156"/>
    </row>
    <row r="99" spans="1:4" x14ac:dyDescent="0.2">
      <c r="A99" s="107" t="s">
        <v>199</v>
      </c>
      <c r="B99" s="182">
        <v>5368.57</v>
      </c>
      <c r="D99" s="156"/>
    </row>
    <row r="100" spans="1:4" x14ac:dyDescent="0.2">
      <c r="A100" s="107" t="s">
        <v>197</v>
      </c>
      <c r="B100" s="182">
        <v>8633</v>
      </c>
      <c r="D100" s="156"/>
    </row>
    <row r="101" spans="1:4" x14ac:dyDescent="0.2">
      <c r="A101" s="107" t="s">
        <v>72</v>
      </c>
      <c r="B101" s="182">
        <v>2373</v>
      </c>
      <c r="D101" s="156"/>
    </row>
    <row r="102" spans="1:4" x14ac:dyDescent="0.2">
      <c r="A102" s="107" t="s">
        <v>58</v>
      </c>
      <c r="B102" s="181">
        <v>6699</v>
      </c>
      <c r="D102" s="156"/>
    </row>
    <row r="103" spans="1:4" x14ac:dyDescent="0.2">
      <c r="A103" s="107" t="s">
        <v>202</v>
      </c>
      <c r="B103" s="181">
        <v>10476</v>
      </c>
      <c r="D103" s="156"/>
    </row>
    <row r="104" spans="1:4" x14ac:dyDescent="0.2">
      <c r="A104" s="107" t="s">
        <v>32</v>
      </c>
      <c r="B104" s="182">
        <v>1113</v>
      </c>
      <c r="D104" s="156"/>
    </row>
    <row r="105" spans="1:4" x14ac:dyDescent="0.2">
      <c r="A105" s="107" t="s">
        <v>102</v>
      </c>
      <c r="B105" s="182">
        <v>2720.13</v>
      </c>
      <c r="D105" s="156"/>
    </row>
    <row r="106" spans="1:4" x14ac:dyDescent="0.2">
      <c r="A106" s="107" t="s">
        <v>267</v>
      </c>
      <c r="B106" s="182">
        <v>2279.7199999999998</v>
      </c>
      <c r="D106" s="156"/>
    </row>
    <row r="107" spans="1:4" x14ac:dyDescent="0.2">
      <c r="A107" s="107" t="s">
        <v>133</v>
      </c>
      <c r="B107" s="182">
        <v>862.48</v>
      </c>
      <c r="D107" s="156"/>
    </row>
    <row r="108" spans="1:4" x14ac:dyDescent="0.2">
      <c r="A108" s="107" t="s">
        <v>134</v>
      </c>
      <c r="B108" s="182">
        <v>1983</v>
      </c>
      <c r="D108" s="156"/>
    </row>
    <row r="109" spans="1:4" x14ac:dyDescent="0.2">
      <c r="A109" s="107" t="s">
        <v>297</v>
      </c>
      <c r="B109" s="182">
        <v>1184</v>
      </c>
      <c r="D109" s="156"/>
    </row>
    <row r="110" spans="1:4" x14ac:dyDescent="0.2">
      <c r="A110" s="107" t="s">
        <v>73</v>
      </c>
      <c r="B110" s="182">
        <v>207.01</v>
      </c>
      <c r="D110" s="156"/>
    </row>
    <row r="111" spans="1:4" x14ac:dyDescent="0.2">
      <c r="A111" s="107" t="s">
        <v>129</v>
      </c>
      <c r="B111" s="182">
        <v>1066</v>
      </c>
      <c r="D111" s="156"/>
    </row>
    <row r="112" spans="1:4" x14ac:dyDescent="0.2">
      <c r="A112" s="107" t="s">
        <v>111</v>
      </c>
      <c r="B112" s="182">
        <v>76</v>
      </c>
      <c r="D112" s="156"/>
    </row>
    <row r="113" spans="1:4" x14ac:dyDescent="0.2">
      <c r="A113" s="107" t="s">
        <v>301</v>
      </c>
      <c r="B113" s="181">
        <v>5856</v>
      </c>
      <c r="D113" s="156"/>
    </row>
    <row r="114" spans="1:4" x14ac:dyDescent="0.2">
      <c r="A114" s="107" t="s">
        <v>299</v>
      </c>
      <c r="B114" s="181">
        <v>3750</v>
      </c>
      <c r="D114" s="156"/>
    </row>
    <row r="115" spans="1:4" x14ac:dyDescent="0.2">
      <c r="A115" s="107" t="s">
        <v>40</v>
      </c>
      <c r="B115" s="181">
        <v>1571</v>
      </c>
      <c r="D115" s="156"/>
    </row>
    <row r="116" spans="1:4" x14ac:dyDescent="0.2">
      <c r="A116" s="107" t="s">
        <v>206</v>
      </c>
      <c r="B116" s="181">
        <v>1514</v>
      </c>
      <c r="D116" s="156"/>
    </row>
    <row r="117" spans="1:4" x14ac:dyDescent="0.2">
      <c r="A117" s="107" t="s">
        <v>41</v>
      </c>
      <c r="B117" s="181">
        <v>2206</v>
      </c>
      <c r="D117" s="156"/>
    </row>
    <row r="118" spans="1:4" x14ac:dyDescent="0.2">
      <c r="A118" s="107" t="s">
        <v>56</v>
      </c>
      <c r="B118" s="181">
        <v>1074</v>
      </c>
      <c r="D118" s="156"/>
    </row>
    <row r="119" spans="1:4" x14ac:dyDescent="0.2">
      <c r="A119" s="107" t="s">
        <v>33</v>
      </c>
      <c r="B119" s="181">
        <v>805</v>
      </c>
      <c r="D119" s="156"/>
    </row>
    <row r="120" spans="1:4" x14ac:dyDescent="0.2">
      <c r="A120" s="107" t="s">
        <v>35</v>
      </c>
      <c r="B120" s="181">
        <v>390</v>
      </c>
      <c r="D120" s="156"/>
    </row>
    <row r="121" spans="1:4" x14ac:dyDescent="0.2">
      <c r="A121" s="107" t="s">
        <v>36</v>
      </c>
      <c r="B121" s="181">
        <v>389</v>
      </c>
      <c r="D121" s="156"/>
    </row>
    <row r="122" spans="1:4" x14ac:dyDescent="0.2">
      <c r="A122" s="107" t="s">
        <v>37</v>
      </c>
      <c r="B122" s="181">
        <v>203</v>
      </c>
      <c r="D122" s="156"/>
    </row>
    <row r="123" spans="1:4" x14ac:dyDescent="0.2">
      <c r="A123" s="107" t="s">
        <v>101</v>
      </c>
      <c r="B123" s="181">
        <v>179</v>
      </c>
      <c r="D123" s="156"/>
    </row>
    <row r="124" spans="1:4" x14ac:dyDescent="0.2">
      <c r="A124" s="107" t="s">
        <v>205</v>
      </c>
      <c r="B124" s="182">
        <v>1891</v>
      </c>
      <c r="D124" s="156"/>
    </row>
    <row r="125" spans="1:4" x14ac:dyDescent="0.2">
      <c r="A125" s="107" t="s">
        <v>208</v>
      </c>
      <c r="B125" s="182">
        <v>2875.75</v>
      </c>
      <c r="D125" s="156"/>
    </row>
    <row r="126" spans="1:4" x14ac:dyDescent="0.2">
      <c r="A126" s="107" t="s">
        <v>201</v>
      </c>
      <c r="B126" s="182">
        <v>2273</v>
      </c>
      <c r="D126" s="156"/>
    </row>
    <row r="127" spans="1:4" x14ac:dyDescent="0.2">
      <c r="A127" s="107" t="s">
        <v>273</v>
      </c>
      <c r="B127" s="182">
        <v>7735</v>
      </c>
      <c r="D127" s="156"/>
    </row>
    <row r="128" spans="1:4" x14ac:dyDescent="0.2">
      <c r="A128" s="107" t="s">
        <v>203</v>
      </c>
      <c r="B128" s="182">
        <v>3300</v>
      </c>
      <c r="D128" s="156"/>
    </row>
    <row r="129" spans="1:4" x14ac:dyDescent="0.2">
      <c r="A129" s="107" t="s">
        <v>290</v>
      </c>
      <c r="B129" s="182">
        <v>104.17</v>
      </c>
      <c r="D129" s="156"/>
    </row>
    <row r="130" spans="1:4" x14ac:dyDescent="0.2">
      <c r="A130" s="107" t="s">
        <v>292</v>
      </c>
      <c r="B130" s="182">
        <v>103.53</v>
      </c>
      <c r="D130" s="156"/>
    </row>
    <row r="131" spans="1:4" x14ac:dyDescent="0.2">
      <c r="A131" s="107" t="s">
        <v>38</v>
      </c>
      <c r="B131" s="182">
        <v>1003</v>
      </c>
      <c r="D131" s="156"/>
    </row>
    <row r="132" spans="1:4" x14ac:dyDescent="0.2">
      <c r="A132" s="107" t="s">
        <v>34</v>
      </c>
      <c r="B132" s="182">
        <v>1046</v>
      </c>
      <c r="D132" s="156"/>
    </row>
    <row r="133" spans="1:4" x14ac:dyDescent="0.2">
      <c r="A133" s="107"/>
      <c r="D133" s="156"/>
    </row>
    <row r="134" spans="1:4" x14ac:dyDescent="0.2">
      <c r="A134" s="107"/>
      <c r="D134" s="156"/>
    </row>
    <row r="135" spans="1:4" x14ac:dyDescent="0.2">
      <c r="A135" s="107"/>
      <c r="D135" s="156"/>
    </row>
    <row r="136" spans="1:4" x14ac:dyDescent="0.2">
      <c r="A136" s="107"/>
      <c r="D136" s="156"/>
    </row>
    <row r="137" spans="1:4" x14ac:dyDescent="0.2">
      <c r="A137" s="107"/>
      <c r="D137" s="156"/>
    </row>
    <row r="138" spans="1:4" x14ac:dyDescent="0.2">
      <c r="A138" s="107"/>
      <c r="D138" s="156"/>
    </row>
    <row r="139" spans="1:4" x14ac:dyDescent="0.2">
      <c r="A139" s="107"/>
      <c r="D139" s="156"/>
    </row>
    <row r="140" spans="1:4" x14ac:dyDescent="0.2">
      <c r="A140" s="107"/>
      <c r="D140" s="156"/>
    </row>
    <row r="141" spans="1:4" x14ac:dyDescent="0.2">
      <c r="A141" s="107"/>
      <c r="D141" s="156"/>
    </row>
    <row r="142" spans="1:4" x14ac:dyDescent="0.2">
      <c r="A142" s="107"/>
      <c r="D142" s="156"/>
    </row>
    <row r="143" spans="1:4" x14ac:dyDescent="0.2">
      <c r="A143" s="107"/>
      <c r="D143" s="156"/>
    </row>
    <row r="144" spans="1:4" x14ac:dyDescent="0.2">
      <c r="A144" s="107"/>
      <c r="D144" s="156"/>
    </row>
    <row r="145" spans="1:4" x14ac:dyDescent="0.2">
      <c r="A145" s="107"/>
      <c r="D145" s="156"/>
    </row>
    <row r="146" spans="1:4" x14ac:dyDescent="0.2">
      <c r="A146" s="107"/>
      <c r="D146" s="156"/>
    </row>
    <row r="147" spans="1:4" x14ac:dyDescent="0.2">
      <c r="A147" s="107"/>
      <c r="D147" s="156"/>
    </row>
    <row r="148" spans="1:4" x14ac:dyDescent="0.2">
      <c r="A148" s="107"/>
      <c r="D148" s="156"/>
    </row>
    <row r="149" spans="1:4" x14ac:dyDescent="0.2">
      <c r="A149" s="107"/>
      <c r="D149" s="156"/>
    </row>
    <row r="150" spans="1:4" x14ac:dyDescent="0.2">
      <c r="A150" s="107"/>
      <c r="D150" s="156"/>
    </row>
    <row r="151" spans="1:4" x14ac:dyDescent="0.2">
      <c r="A151" s="107"/>
      <c r="D151" s="156"/>
    </row>
    <row r="152" spans="1:4" x14ac:dyDescent="0.2">
      <c r="A152" s="107"/>
      <c r="D152" s="156"/>
    </row>
    <row r="153" spans="1:4" x14ac:dyDescent="0.2">
      <c r="A153" s="107"/>
      <c r="D153" s="156"/>
    </row>
    <row r="154" spans="1:4" x14ac:dyDescent="0.2">
      <c r="A154" s="107"/>
      <c r="D154" s="156"/>
    </row>
    <row r="155" spans="1:4" x14ac:dyDescent="0.2">
      <c r="A155" s="107"/>
      <c r="D155" s="156"/>
    </row>
    <row r="156" spans="1:4" x14ac:dyDescent="0.2">
      <c r="A156" s="107"/>
      <c r="D156" s="156"/>
    </row>
    <row r="157" spans="1:4" x14ac:dyDescent="0.2">
      <c r="A157" s="107"/>
      <c r="D157" s="156"/>
    </row>
    <row r="158" spans="1:4" x14ac:dyDescent="0.2">
      <c r="A158" s="107"/>
      <c r="D158" s="156"/>
    </row>
    <row r="159" spans="1:4" x14ac:dyDescent="0.2">
      <c r="A159" s="107"/>
      <c r="D159" s="156"/>
    </row>
    <row r="160" spans="1:4" x14ac:dyDescent="0.2">
      <c r="A160" s="107"/>
      <c r="D160" s="156"/>
    </row>
    <row r="161" spans="1:4" x14ac:dyDescent="0.2">
      <c r="A161" s="107"/>
      <c r="D161" s="156"/>
    </row>
    <row r="162" spans="1:4" x14ac:dyDescent="0.2">
      <c r="A162" s="107"/>
      <c r="D162" s="156"/>
    </row>
    <row r="163" spans="1:4" x14ac:dyDescent="0.2">
      <c r="A163" s="107"/>
      <c r="D163" s="156"/>
    </row>
    <row r="164" spans="1:4" x14ac:dyDescent="0.2">
      <c r="A164" s="107"/>
      <c r="D164" s="156"/>
    </row>
    <row r="165" spans="1:4" x14ac:dyDescent="0.2">
      <c r="A165" s="107"/>
      <c r="D165" s="156"/>
    </row>
    <row r="166" spans="1:4" x14ac:dyDescent="0.2">
      <c r="A166" s="107"/>
      <c r="D166" s="156"/>
    </row>
    <row r="167" spans="1:4" x14ac:dyDescent="0.2">
      <c r="A167" s="107"/>
      <c r="D167" s="156"/>
    </row>
    <row r="168" spans="1:4" x14ac:dyDescent="0.2">
      <c r="A168" s="107"/>
      <c r="D168" s="156"/>
    </row>
    <row r="169" spans="1:4" x14ac:dyDescent="0.2">
      <c r="A169" s="107"/>
      <c r="D169" s="156"/>
    </row>
    <row r="170" spans="1:4" x14ac:dyDescent="0.2">
      <c r="A170" s="107"/>
      <c r="D170" s="156"/>
    </row>
    <row r="171" spans="1:4" x14ac:dyDescent="0.2">
      <c r="A171" s="107"/>
      <c r="D171" s="156"/>
    </row>
    <row r="172" spans="1:4" x14ac:dyDescent="0.2">
      <c r="A172" s="107"/>
      <c r="D172" s="156"/>
    </row>
    <row r="173" spans="1:4" x14ac:dyDescent="0.2">
      <c r="A173" s="107"/>
      <c r="D173" s="156"/>
    </row>
    <row r="174" spans="1:4" x14ac:dyDescent="0.2">
      <c r="A174" s="107"/>
      <c r="D174" s="156"/>
    </row>
    <row r="175" spans="1:4" x14ac:dyDescent="0.2">
      <c r="A175" s="107"/>
      <c r="D175" s="156"/>
    </row>
    <row r="176" spans="1:4" x14ac:dyDescent="0.2">
      <c r="A176" s="107"/>
      <c r="D176" s="156"/>
    </row>
    <row r="177" spans="1:4" x14ac:dyDescent="0.2">
      <c r="A177" s="107"/>
      <c r="D177" s="156"/>
    </row>
    <row r="178" spans="1:4" x14ac:dyDescent="0.2">
      <c r="A178" s="107"/>
      <c r="D178" s="156"/>
    </row>
    <row r="179" spans="1:4" x14ac:dyDescent="0.2">
      <c r="A179" s="107"/>
      <c r="D179" s="156"/>
    </row>
    <row r="180" spans="1:4" x14ac:dyDescent="0.2">
      <c r="A180" s="107"/>
      <c r="D180" s="156"/>
    </row>
    <row r="181" spans="1:4" x14ac:dyDescent="0.2">
      <c r="A181" s="107"/>
      <c r="D181" s="156"/>
    </row>
    <row r="182" spans="1:4" x14ac:dyDescent="0.2">
      <c r="A182" s="107"/>
      <c r="D182" s="156"/>
    </row>
    <row r="183" spans="1:4" x14ac:dyDescent="0.2">
      <c r="A183" s="107"/>
      <c r="D183" s="156"/>
    </row>
    <row r="184" spans="1:4" x14ac:dyDescent="0.2">
      <c r="A184" s="107"/>
      <c r="D184" s="156"/>
    </row>
    <row r="185" spans="1:4" x14ac:dyDescent="0.2">
      <c r="A185" s="107"/>
      <c r="D185" s="156"/>
    </row>
    <row r="186" spans="1:4" x14ac:dyDescent="0.2">
      <c r="A186" s="107"/>
      <c r="D186" s="156"/>
    </row>
    <row r="187" spans="1:4" x14ac:dyDescent="0.2">
      <c r="A187" s="107"/>
      <c r="D187" s="156"/>
    </row>
    <row r="188" spans="1:4" x14ac:dyDescent="0.2">
      <c r="A188" s="107"/>
      <c r="D188" s="156"/>
    </row>
    <row r="189" spans="1:4" x14ac:dyDescent="0.2">
      <c r="A189" s="107"/>
      <c r="D189" s="156"/>
    </row>
    <row r="190" spans="1:4" x14ac:dyDescent="0.2">
      <c r="A190" s="107"/>
      <c r="D190" s="156"/>
    </row>
    <row r="191" spans="1:4" x14ac:dyDescent="0.2">
      <c r="A191" s="107"/>
      <c r="D191" s="156"/>
    </row>
    <row r="192" spans="1:4" x14ac:dyDescent="0.2">
      <c r="A192" s="107"/>
      <c r="D192" s="156"/>
    </row>
    <row r="193" spans="1:4" x14ac:dyDescent="0.2">
      <c r="A193" s="107"/>
      <c r="D193" s="156"/>
    </row>
    <row r="194" spans="1:4" x14ac:dyDescent="0.2">
      <c r="A194" s="107"/>
      <c r="D194" s="156"/>
    </row>
    <row r="195" spans="1:4" x14ac:dyDescent="0.2">
      <c r="A195" s="107"/>
      <c r="D195" s="156"/>
    </row>
    <row r="196" spans="1:4" x14ac:dyDescent="0.2">
      <c r="A196" s="107"/>
      <c r="D196" s="156"/>
    </row>
    <row r="197" spans="1:4" x14ac:dyDescent="0.2">
      <c r="A197" s="107"/>
      <c r="D197" s="156"/>
    </row>
    <row r="198" spans="1:4" x14ac:dyDescent="0.2">
      <c r="A198" s="107"/>
      <c r="D198" s="156"/>
    </row>
    <row r="199" spans="1:4" x14ac:dyDescent="0.2">
      <c r="A199" s="107"/>
      <c r="D199" s="156"/>
    </row>
    <row r="200" spans="1:4" x14ac:dyDescent="0.2">
      <c r="A200" s="107"/>
      <c r="D200" s="156"/>
    </row>
    <row r="201" spans="1:4" x14ac:dyDescent="0.2">
      <c r="A201" s="107"/>
      <c r="D201" s="156"/>
    </row>
    <row r="202" spans="1:4" x14ac:dyDescent="0.2">
      <c r="A202" s="107"/>
      <c r="D202" s="156"/>
    </row>
    <row r="203" spans="1:4" x14ac:dyDescent="0.2">
      <c r="A203" s="107"/>
      <c r="D203" s="156"/>
    </row>
    <row r="204" spans="1:4" x14ac:dyDescent="0.2">
      <c r="A204" s="107"/>
      <c r="D204" s="156"/>
    </row>
    <row r="205" spans="1:4" x14ac:dyDescent="0.2">
      <c r="A205" s="107"/>
      <c r="D205" s="156"/>
    </row>
    <row r="206" spans="1:4" x14ac:dyDescent="0.2">
      <c r="A206" s="107"/>
      <c r="D206" s="156"/>
    </row>
    <row r="207" spans="1:4" x14ac:dyDescent="0.2">
      <c r="A207" s="107"/>
      <c r="D207" s="156"/>
    </row>
    <row r="208" spans="1:4" x14ac:dyDescent="0.2">
      <c r="A208" s="107"/>
      <c r="D208" s="156"/>
    </row>
    <row r="209" spans="1:4" x14ac:dyDescent="0.2">
      <c r="A209" s="107"/>
      <c r="D209" s="156"/>
    </row>
    <row r="210" spans="1:4" x14ac:dyDescent="0.2">
      <c r="A210" s="107"/>
      <c r="D210" s="156"/>
    </row>
    <row r="211" spans="1:4" x14ac:dyDescent="0.2">
      <c r="A211" s="107"/>
      <c r="D211" s="156"/>
    </row>
    <row r="212" spans="1:4" x14ac:dyDescent="0.2">
      <c r="A212" s="107"/>
      <c r="D212" s="156"/>
    </row>
    <row r="213" spans="1:4" x14ac:dyDescent="0.2">
      <c r="A213" s="107"/>
      <c r="D213" s="156"/>
    </row>
    <row r="214" spans="1:4" x14ac:dyDescent="0.2">
      <c r="A214" s="107"/>
      <c r="D214" s="156"/>
    </row>
    <row r="215" spans="1:4" x14ac:dyDescent="0.2">
      <c r="A215" s="107"/>
      <c r="D215" s="156"/>
    </row>
    <row r="216" spans="1:4" x14ac:dyDescent="0.2">
      <c r="A216" s="107"/>
      <c r="D216" s="156"/>
    </row>
    <row r="217" spans="1:4" x14ac:dyDescent="0.2">
      <c r="A217" s="107"/>
      <c r="D217" s="156"/>
    </row>
    <row r="218" spans="1:4" x14ac:dyDescent="0.2">
      <c r="A218" s="107"/>
      <c r="D218" s="156"/>
    </row>
    <row r="219" spans="1:4" x14ac:dyDescent="0.2">
      <c r="A219" s="107"/>
      <c r="D219" s="156"/>
    </row>
    <row r="220" spans="1:4" x14ac:dyDescent="0.2">
      <c r="A220" s="107"/>
      <c r="D220" s="156"/>
    </row>
    <row r="221" spans="1:4" x14ac:dyDescent="0.2">
      <c r="A221" s="107"/>
    </row>
    <row r="222" spans="1:4" x14ac:dyDescent="0.2">
      <c r="A222" s="107"/>
    </row>
    <row r="223" spans="1:4" x14ac:dyDescent="0.2">
      <c r="A223" s="107"/>
    </row>
    <row r="224" spans="1:4" x14ac:dyDescent="0.2">
      <c r="A224" s="107"/>
    </row>
    <row r="225" spans="1:1" x14ac:dyDescent="0.2">
      <c r="A225" s="107"/>
    </row>
    <row r="226" spans="1:1" x14ac:dyDescent="0.2">
      <c r="A226" s="107"/>
    </row>
    <row r="227" spans="1:1" x14ac:dyDescent="0.2">
      <c r="A227" s="107"/>
    </row>
    <row r="228" spans="1:1" x14ac:dyDescent="0.2">
      <c r="A228" s="107"/>
    </row>
    <row r="229" spans="1:1" x14ac:dyDescent="0.2">
      <c r="A229" s="107"/>
    </row>
    <row r="230" spans="1:1" x14ac:dyDescent="0.2">
      <c r="A230" s="107"/>
    </row>
    <row r="231" spans="1:1" x14ac:dyDescent="0.2">
      <c r="A231" s="107"/>
    </row>
    <row r="232" spans="1:1" x14ac:dyDescent="0.2">
      <c r="A232" s="107"/>
    </row>
    <row r="233" spans="1:1" x14ac:dyDescent="0.2">
      <c r="A233" s="107"/>
    </row>
    <row r="234" spans="1:1" x14ac:dyDescent="0.2">
      <c r="A234" s="107"/>
    </row>
    <row r="235" spans="1:1" x14ac:dyDescent="0.2">
      <c r="A235" s="107"/>
    </row>
    <row r="236" spans="1:1" x14ac:dyDescent="0.2">
      <c r="A236" s="107"/>
    </row>
    <row r="237" spans="1:1" x14ac:dyDescent="0.2">
      <c r="A237" s="107"/>
    </row>
    <row r="238" spans="1:1" x14ac:dyDescent="0.2">
      <c r="A238" s="107"/>
    </row>
    <row r="239" spans="1:1" x14ac:dyDescent="0.2">
      <c r="A239" s="107"/>
    </row>
    <row r="240" spans="1:1" x14ac:dyDescent="0.2">
      <c r="A240" s="107"/>
    </row>
    <row r="241" spans="1:1" x14ac:dyDescent="0.2">
      <c r="A241" s="107"/>
    </row>
    <row r="242" spans="1:1" x14ac:dyDescent="0.2">
      <c r="A242" s="107"/>
    </row>
    <row r="243" spans="1:1" x14ac:dyDescent="0.2">
      <c r="A243" s="107"/>
    </row>
    <row r="244" spans="1:1" x14ac:dyDescent="0.2">
      <c r="A244" s="107"/>
    </row>
    <row r="245" spans="1:1" x14ac:dyDescent="0.2">
      <c r="A245" s="107"/>
    </row>
    <row r="246" spans="1:1" x14ac:dyDescent="0.2">
      <c r="A246" s="107"/>
    </row>
    <row r="247" spans="1:1" x14ac:dyDescent="0.2">
      <c r="A247" s="107"/>
    </row>
    <row r="248" spans="1:1" x14ac:dyDescent="0.2">
      <c r="A248" s="107"/>
    </row>
    <row r="249" spans="1:1" x14ac:dyDescent="0.2">
      <c r="A249" s="107"/>
    </row>
    <row r="250" spans="1:1" x14ac:dyDescent="0.2">
      <c r="A250" s="107"/>
    </row>
    <row r="251" spans="1:1" x14ac:dyDescent="0.2">
      <c r="A251" s="107"/>
    </row>
    <row r="252" spans="1:1" x14ac:dyDescent="0.2">
      <c r="A252" s="107"/>
    </row>
    <row r="253" spans="1:1" x14ac:dyDescent="0.2">
      <c r="A253" s="107"/>
    </row>
    <row r="254" spans="1:1" x14ac:dyDescent="0.2">
      <c r="A254" s="107"/>
    </row>
    <row r="255" spans="1:1" x14ac:dyDescent="0.2">
      <c r="A255" s="107"/>
    </row>
    <row r="256" spans="1:1" x14ac:dyDescent="0.2">
      <c r="A256" s="107"/>
    </row>
    <row r="257" spans="1:1" x14ac:dyDescent="0.2">
      <c r="A257" s="107"/>
    </row>
    <row r="258" spans="1:1" x14ac:dyDescent="0.2">
      <c r="A258" s="107"/>
    </row>
    <row r="259" spans="1:1" x14ac:dyDescent="0.2">
      <c r="A259" s="107"/>
    </row>
    <row r="260" spans="1:1" x14ac:dyDescent="0.2">
      <c r="A260" s="107"/>
    </row>
    <row r="261" spans="1:1" x14ac:dyDescent="0.2">
      <c r="A261" s="107"/>
    </row>
    <row r="262" spans="1:1" x14ac:dyDescent="0.2">
      <c r="A262" s="107"/>
    </row>
    <row r="263" spans="1:1" x14ac:dyDescent="0.2">
      <c r="A263" s="107"/>
    </row>
    <row r="264" spans="1:1" x14ac:dyDescent="0.2">
      <c r="A264" s="107"/>
    </row>
    <row r="265" spans="1:1" x14ac:dyDescent="0.2">
      <c r="A265" s="107"/>
    </row>
    <row r="266" spans="1:1" x14ac:dyDescent="0.2">
      <c r="A266" s="107"/>
    </row>
    <row r="267" spans="1:1" x14ac:dyDescent="0.2">
      <c r="A267" s="107"/>
    </row>
    <row r="268" spans="1:1" x14ac:dyDescent="0.2">
      <c r="A268" s="107"/>
    </row>
    <row r="269" spans="1:1" x14ac:dyDescent="0.2">
      <c r="A269" s="107"/>
    </row>
    <row r="270" spans="1:1" x14ac:dyDescent="0.2">
      <c r="A270" s="107"/>
    </row>
    <row r="271" spans="1:1" x14ac:dyDescent="0.2">
      <c r="A271" s="107"/>
    </row>
    <row r="272" spans="1:1" x14ac:dyDescent="0.2">
      <c r="A272" s="107"/>
    </row>
    <row r="273" spans="1:1" x14ac:dyDescent="0.2">
      <c r="A273" s="107"/>
    </row>
    <row r="274" spans="1:1" x14ac:dyDescent="0.2">
      <c r="A274" s="107"/>
    </row>
    <row r="275" spans="1:1" x14ac:dyDescent="0.2">
      <c r="A275" s="107"/>
    </row>
    <row r="276" spans="1:1" x14ac:dyDescent="0.2">
      <c r="A276" s="107"/>
    </row>
    <row r="277" spans="1:1" x14ac:dyDescent="0.2">
      <c r="A277" s="107"/>
    </row>
    <row r="278" spans="1:1" x14ac:dyDescent="0.2">
      <c r="A278" s="107"/>
    </row>
    <row r="279" spans="1:1" x14ac:dyDescent="0.2">
      <c r="A279" s="107"/>
    </row>
    <row r="280" spans="1:1" x14ac:dyDescent="0.2">
      <c r="A280" s="107"/>
    </row>
    <row r="281" spans="1:1" x14ac:dyDescent="0.2">
      <c r="A281" s="107"/>
    </row>
    <row r="282" spans="1:1" x14ac:dyDescent="0.2">
      <c r="A282" s="107"/>
    </row>
    <row r="283" spans="1:1" x14ac:dyDescent="0.2">
      <c r="A283" s="107"/>
    </row>
    <row r="284" spans="1:1" x14ac:dyDescent="0.2">
      <c r="A284" s="107"/>
    </row>
    <row r="285" spans="1:1" x14ac:dyDescent="0.2">
      <c r="A285" s="107"/>
    </row>
    <row r="286" spans="1:1" x14ac:dyDescent="0.2">
      <c r="A286" s="107"/>
    </row>
    <row r="287" spans="1:1" x14ac:dyDescent="0.2">
      <c r="A287" s="107"/>
    </row>
    <row r="288" spans="1:1" x14ac:dyDescent="0.2">
      <c r="A288" s="107"/>
    </row>
    <row r="289" spans="1:1" x14ac:dyDescent="0.2">
      <c r="A289" s="107"/>
    </row>
    <row r="290" spans="1:1" x14ac:dyDescent="0.2">
      <c r="A290" s="107"/>
    </row>
    <row r="291" spans="1:1" x14ac:dyDescent="0.2">
      <c r="A291" s="107"/>
    </row>
    <row r="292" spans="1:1" x14ac:dyDescent="0.2">
      <c r="A292" s="107"/>
    </row>
    <row r="293" spans="1:1" x14ac:dyDescent="0.2">
      <c r="A293" s="107"/>
    </row>
    <row r="294" spans="1:1" x14ac:dyDescent="0.2">
      <c r="A294" s="107"/>
    </row>
    <row r="295" spans="1:1" x14ac:dyDescent="0.2">
      <c r="A295" s="107"/>
    </row>
    <row r="296" spans="1:1" x14ac:dyDescent="0.2">
      <c r="A296" s="107"/>
    </row>
    <row r="297" spans="1:1" x14ac:dyDescent="0.2">
      <c r="A297" s="107"/>
    </row>
    <row r="298" spans="1:1" x14ac:dyDescent="0.2">
      <c r="A298" s="107"/>
    </row>
    <row r="299" spans="1:1" x14ac:dyDescent="0.2">
      <c r="A299" s="107"/>
    </row>
    <row r="300" spans="1:1" x14ac:dyDescent="0.2">
      <c r="A300" s="107"/>
    </row>
    <row r="301" spans="1:1" x14ac:dyDescent="0.2">
      <c r="A301" s="107"/>
    </row>
    <row r="302" spans="1:1" x14ac:dyDescent="0.2">
      <c r="A302" s="107"/>
    </row>
    <row r="303" spans="1:1" x14ac:dyDescent="0.2">
      <c r="A303" s="107"/>
    </row>
    <row r="304" spans="1:1" x14ac:dyDescent="0.2">
      <c r="A304" s="107"/>
    </row>
    <row r="305" spans="1:1" x14ac:dyDescent="0.2">
      <c r="A305" s="107"/>
    </row>
    <row r="306" spans="1:1" x14ac:dyDescent="0.2">
      <c r="A306" s="107"/>
    </row>
    <row r="307" spans="1:1" x14ac:dyDescent="0.2">
      <c r="A307" s="107"/>
    </row>
    <row r="308" spans="1:1" x14ac:dyDescent="0.2">
      <c r="A308" s="107"/>
    </row>
    <row r="309" spans="1:1" x14ac:dyDescent="0.2">
      <c r="A309" s="107"/>
    </row>
    <row r="310" spans="1:1" x14ac:dyDescent="0.2">
      <c r="A310" s="107"/>
    </row>
    <row r="311" spans="1:1" x14ac:dyDescent="0.2">
      <c r="A311" s="107"/>
    </row>
    <row r="312" spans="1:1" x14ac:dyDescent="0.2">
      <c r="A312" s="107"/>
    </row>
    <row r="313" spans="1:1" x14ac:dyDescent="0.2">
      <c r="A313" s="107"/>
    </row>
    <row r="314" spans="1:1" x14ac:dyDescent="0.2">
      <c r="A314" s="107"/>
    </row>
    <row r="315" spans="1:1" x14ac:dyDescent="0.2">
      <c r="A315" s="10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Útboðsgögn</vt:lpstr>
      <vt:lpstr>g_area</vt:lpstr>
      <vt:lpstr>g_area!Print_Area</vt:lpstr>
      <vt:lpstr>Útboðsgögn!Print_Area</vt:lpstr>
      <vt:lpstr>Útboðsgögn!Print_Titles</vt:lpstr>
    </vt:vector>
  </TitlesOfParts>
  <Company>Perrinn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Sigurður Hafliðason</dc:creator>
  <cp:lastModifiedBy>Smári Guðmundsson</cp:lastModifiedBy>
  <cp:lastPrinted>2022-01-25T08:35:03Z</cp:lastPrinted>
  <dcterms:created xsi:type="dcterms:W3CDTF">2001-01-06T12:41:03Z</dcterms:created>
  <dcterms:modified xsi:type="dcterms:W3CDTF">2022-02-04T09:24:55Z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249782615</vt:i4>
  </property>
  <property fmtid="{D5CDD505-2E9C-101B-9397-08002B2CF9AE}" pid="3" name="_EmailSubject">
    <vt:lpwstr>Sláttudagbók Mosó 2004.xls</vt:lpwstr>
  </property>
  <property fmtid="{D5CDD505-2E9C-101B-9397-08002B2CF9AE}" pid="4" name="_AuthorEmail">
    <vt:lpwstr>fanney@mos.is</vt:lpwstr>
  </property>
  <property fmtid="{D5CDD505-2E9C-101B-9397-08002B2CF9AE}" pid="5" name="_AuthorEmailDisplayName">
    <vt:lpwstr>Fanney Dagmar Baldursdóttir</vt:lpwstr>
  </property>
  <property fmtid="{D5CDD505-2E9C-101B-9397-08002B2CF9AE}" pid="6" name="_ReviewingToolsShownOnce">
    <vt:lpwstr/>
  </property>
</Properties>
</file>