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12"/>
  <workbookPr defaultThemeVersion="166925"/>
  <mc:AlternateContent xmlns:mc="http://schemas.openxmlformats.org/markup-compatibility/2006">
    <mc:Choice Requires="x15">
      <x15ac:absPath xmlns:x15ac="http://schemas.microsoft.com/office/spreadsheetml/2010/11/ac" url="V:\2020\1XX\20177\07-Vinnugögn\04-Magntaka\"/>
    </mc:Choice>
  </mc:AlternateContent>
  <xr:revisionPtr revIDLastSave="0" documentId="13_ncr:1_{D0DEB372-F22B-4F65-AA0F-CE698084A9BC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Safnblað" sheetId="3" r:id="rId1"/>
    <sheet name="Tilboðsskrá" sheetId="1" r:id="rId2"/>
  </sheets>
  <definedNames>
    <definedName name="_xlnm.Print_Area" localSheetId="0">Safnblað!$A$1:$D$29</definedName>
    <definedName name="_xlnm.Print_Area" localSheetId="1">Tilboðsskrá!$A$1:$H$261</definedName>
    <definedName name="_xlnm.Print_Titles" localSheetId="0">Safnblað!$3:$3</definedName>
    <definedName name="_xlnm.Print_Titles" localSheetId="1">Tilboðsskrá!$3:$3</definedName>
  </definedNames>
  <calcPr calcId="191028" calcOnSave="0" concurrentCalc="0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55" i="1" l="1"/>
  <c r="H13" i="1"/>
  <c r="H15" i="1"/>
  <c r="D6" i="3"/>
  <c r="H18" i="1"/>
  <c r="H19" i="1"/>
  <c r="H20" i="1"/>
  <c r="H21" i="1"/>
  <c r="H22" i="1"/>
  <c r="H23" i="1"/>
  <c r="H24" i="1"/>
  <c r="H26" i="1"/>
  <c r="H27" i="1"/>
  <c r="H28" i="1"/>
  <c r="H29" i="1"/>
  <c r="H30" i="1"/>
  <c r="H32" i="1"/>
  <c r="D7" i="3"/>
  <c r="H6" i="1"/>
  <c r="H7" i="1"/>
  <c r="H8" i="1"/>
  <c r="H9" i="1"/>
  <c r="H11" i="1"/>
  <c r="D5" i="3"/>
  <c r="D8" i="3"/>
  <c r="H35" i="1"/>
  <c r="H36" i="1"/>
  <c r="H37" i="1"/>
  <c r="H39" i="1"/>
  <c r="D11" i="3"/>
  <c r="H42" i="1"/>
  <c r="H43" i="1"/>
  <c r="H44" i="1"/>
  <c r="H46" i="1"/>
  <c r="D12" i="3"/>
  <c r="H48" i="1"/>
  <c r="H50" i="1"/>
  <c r="H52" i="1"/>
  <c r="H54" i="1"/>
  <c r="H56" i="1"/>
  <c r="H58" i="1"/>
  <c r="D13" i="3"/>
  <c r="H61" i="1"/>
  <c r="H62" i="1"/>
  <c r="H64" i="1"/>
  <c r="H66" i="1"/>
  <c r="H68" i="1"/>
  <c r="H69" i="1"/>
  <c r="H71" i="1"/>
  <c r="D14" i="3"/>
  <c r="H74" i="1"/>
  <c r="H75" i="1"/>
  <c r="H76" i="1"/>
  <c r="H77" i="1"/>
  <c r="H79" i="1"/>
  <c r="H80" i="1"/>
  <c r="H81" i="1"/>
  <c r="H82" i="1"/>
  <c r="H83" i="1"/>
  <c r="H85" i="1"/>
  <c r="H86" i="1"/>
  <c r="H88" i="1"/>
  <c r="H89" i="1"/>
  <c r="H91" i="1"/>
  <c r="H92" i="1"/>
  <c r="H94" i="1"/>
  <c r="H95" i="1"/>
  <c r="H97" i="1"/>
  <c r="H98" i="1"/>
  <c r="H100" i="1"/>
  <c r="D15" i="3"/>
  <c r="D16" i="3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1" i="1"/>
  <c r="H122" i="1"/>
  <c r="H123" i="1"/>
  <c r="H124" i="1"/>
  <c r="H125" i="1"/>
  <c r="H127" i="1"/>
  <c r="H128" i="1"/>
  <c r="H130" i="1"/>
  <c r="H132" i="1"/>
  <c r="D19" i="3"/>
  <c r="H135" i="1"/>
  <c r="H136" i="1"/>
  <c r="H137" i="1"/>
  <c r="H138" i="1"/>
  <c r="H139" i="1"/>
  <c r="H141" i="1"/>
  <c r="H142" i="1"/>
  <c r="H143" i="1"/>
  <c r="H145" i="1"/>
  <c r="H146" i="1"/>
  <c r="H147" i="1"/>
  <c r="H148" i="1"/>
  <c r="H150" i="1"/>
  <c r="H151" i="1"/>
  <c r="H152" i="1"/>
  <c r="H153" i="1"/>
  <c r="H154" i="1"/>
  <c r="H156" i="1"/>
  <c r="D20" i="3"/>
  <c r="H159" i="1"/>
  <c r="H160" i="1"/>
  <c r="H161" i="1"/>
  <c r="H162" i="1"/>
  <c r="H164" i="1"/>
  <c r="H165" i="1"/>
  <c r="H167" i="1"/>
  <c r="H168" i="1"/>
  <c r="H169" i="1"/>
  <c r="H170" i="1"/>
  <c r="H172" i="1"/>
  <c r="D21" i="3"/>
  <c r="H175" i="1"/>
  <c r="H176" i="1"/>
  <c r="H177" i="1"/>
  <c r="H178" i="1"/>
  <c r="H179" i="1"/>
  <c r="H180" i="1"/>
  <c r="H182" i="1"/>
  <c r="H183" i="1"/>
  <c r="H184" i="1"/>
  <c r="H185" i="1"/>
  <c r="H186" i="1"/>
  <c r="H187" i="1"/>
  <c r="H189" i="1"/>
  <c r="H190" i="1"/>
  <c r="H191" i="1"/>
  <c r="H192" i="1"/>
  <c r="H195" i="1"/>
  <c r="H196" i="1"/>
  <c r="H197" i="1"/>
  <c r="H199" i="1"/>
  <c r="H200" i="1"/>
  <c r="H201" i="1"/>
  <c r="H203" i="1"/>
  <c r="H204" i="1"/>
  <c r="H206" i="1"/>
  <c r="D22" i="3"/>
  <c r="H209" i="1"/>
  <c r="H210" i="1"/>
  <c r="H212" i="1"/>
  <c r="H213" i="1"/>
  <c r="H214" i="1"/>
  <c r="H215" i="1"/>
  <c r="H216" i="1"/>
  <c r="H217" i="1"/>
  <c r="H220" i="1"/>
  <c r="D23" i="3"/>
  <c r="H223" i="1"/>
  <c r="H224" i="1"/>
  <c r="H229" i="1"/>
  <c r="H231" i="1"/>
  <c r="H233" i="1"/>
  <c r="H235" i="1"/>
  <c r="H237" i="1"/>
  <c r="H238" i="1"/>
  <c r="H240" i="1"/>
  <c r="H242" i="1"/>
  <c r="H243" i="1"/>
  <c r="H245" i="1"/>
  <c r="H246" i="1"/>
  <c r="H248" i="1"/>
  <c r="H250" i="1"/>
  <c r="H252" i="1"/>
  <c r="D24" i="3"/>
  <c r="H257" i="1"/>
  <c r="D25" i="3"/>
  <c r="D26" i="3"/>
  <c r="D28" i="3"/>
  <c r="H260" i="1"/>
  <c r="C92" i="1"/>
  <c r="C86" i="1"/>
  <c r="C91" i="1"/>
  <c r="C79" i="1"/>
  <c r="C80" i="1"/>
  <c r="C85" i="1"/>
  <c r="C52" i="1"/>
  <c r="C213" i="1"/>
  <c r="C246" i="1"/>
  <c r="C248" i="1"/>
</calcChain>
</file>

<file path=xl/sharedStrings.xml><?xml version="1.0" encoding="utf-8"?>
<sst xmlns="http://schemas.openxmlformats.org/spreadsheetml/2006/main" count="698" uniqueCount="343">
  <si>
    <t>SAFNBLAÐ</t>
  </si>
  <si>
    <t>Verð</t>
  </si>
  <si>
    <t>VERKHLUTI - AÐSTÆÐUR Á VINNUSVÆÐI, VERKSVIÐ O.FL.</t>
  </si>
  <si>
    <t>1.1</t>
  </si>
  <si>
    <t>AÐSTÖÐUSKÖPUN , ÖRYGGISRÁÐSTAFNAIR, MERKINGAR OG FRÁGANGUR</t>
  </si>
  <si>
    <t>kr.</t>
  </si>
  <si>
    <t>VINNUSVÆÐAMERKINGAR</t>
  </si>
  <si>
    <t>1.3</t>
  </si>
  <si>
    <t>REIKNINGSVINNA</t>
  </si>
  <si>
    <t>VERKHLUTI - GATNAGERÐ</t>
  </si>
  <si>
    <t>2.1</t>
  </si>
  <si>
    <t>RIF NÚVERANDI YFIRBORÐS</t>
  </si>
  <si>
    <t>2.2</t>
  </si>
  <si>
    <t>JARÐVINNA</t>
  </si>
  <si>
    <t>2.3</t>
  </si>
  <si>
    <t>FYLLINGAR Í GÖTUR OG REIÐSTÍGA</t>
  </si>
  <si>
    <t>2.4</t>
  </si>
  <si>
    <t>YFIRBORÐSFRÁGANGUR</t>
  </si>
  <si>
    <t>2.5</t>
  </si>
  <si>
    <t>ÝMISS FRÁGANGUR</t>
  </si>
  <si>
    <t>VERKHLUTI 2 - VEITUR</t>
  </si>
  <si>
    <t>3.1</t>
  </si>
  <si>
    <t>3.2</t>
  </si>
  <si>
    <t>FRÁVEITA</t>
  </si>
  <si>
    <t>3.3</t>
  </si>
  <si>
    <t>KALDAVATNSLAGNIR</t>
  </si>
  <si>
    <t>3.4</t>
  </si>
  <si>
    <t>HITAVEITA</t>
  </si>
  <si>
    <t>3.5</t>
  </si>
  <si>
    <t>RAFLAGNIR</t>
  </si>
  <si>
    <t>3.6</t>
  </si>
  <si>
    <t>GÖTULÝSING</t>
  </si>
  <si>
    <t>3.7</t>
  </si>
  <si>
    <t>FJARSKIPTALAGNIR MÍLU</t>
  </si>
  <si>
    <t>SAMTALS</t>
  </si>
  <si>
    <t xml:space="preserve">TILBOÐSSKRÁ      </t>
  </si>
  <si>
    <t>Tilbl.</t>
  </si>
  <si>
    <t>Verkþáttur</t>
  </si>
  <si>
    <t>Magn</t>
  </si>
  <si>
    <t>Ein.</t>
  </si>
  <si>
    <t>Ein. Verð
[kr.]</t>
  </si>
  <si>
    <t>Verð alls
[kr.]</t>
  </si>
  <si>
    <t>1 - AÐSTÖÐUSKÖPUN, UNDIRBÚNINGUR OG TÍMAVINNA</t>
  </si>
  <si>
    <t>1.1.1</t>
  </si>
  <si>
    <t xml:space="preserve">Aðstöðusköpun </t>
  </si>
  <si>
    <t>heild</t>
  </si>
  <si>
    <t>=</t>
  </si>
  <si>
    <t>1.1.2</t>
  </si>
  <si>
    <t>Öryggisráðstafanir - merkingar</t>
  </si>
  <si>
    <t>1.1.3</t>
  </si>
  <si>
    <t>Frágangur</t>
  </si>
  <si>
    <t>1.1.4</t>
  </si>
  <si>
    <t>Upplýsingaskilti</t>
  </si>
  <si>
    <t>stk</t>
  </si>
  <si>
    <t>Samtals liður 1.1</t>
  </si>
  <si>
    <t>1.2</t>
  </si>
  <si>
    <t xml:space="preserve">Vinnusvæðamerkingar </t>
  </si>
  <si>
    <t>Samtals liður 1.2</t>
  </si>
  <si>
    <t>Vélavinna - tæki án vélamanns</t>
  </si>
  <si>
    <t>Hjólavél 15t</t>
  </si>
  <si>
    <t>klst</t>
  </si>
  <si>
    <t>Hjólavél 15t með fleyg</t>
  </si>
  <si>
    <t>Beltavél 23-25t</t>
  </si>
  <si>
    <t>Beltavél 23-25t með fleyg</t>
  </si>
  <si>
    <t>Beltavél 30-35t</t>
  </si>
  <si>
    <t>Vörubíll með krana</t>
  </si>
  <si>
    <t>Vörubíll 15t</t>
  </si>
  <si>
    <t>Vinnulaun</t>
  </si>
  <si>
    <t>Verkamenn</t>
  </si>
  <si>
    <t>Bílstjórar, tækjastjóra o.fl.</t>
  </si>
  <si>
    <t>Iðnaðarmaður: Rafvirki, pípulagningamarður, smiður, múrari</t>
  </si>
  <si>
    <t>Mælingamaður</t>
  </si>
  <si>
    <t>Suðumaður með rafsuðuvél og vír</t>
  </si>
  <si>
    <t>Samtals liður 1.3</t>
  </si>
  <si>
    <t>2 - GATNAGERÐ</t>
  </si>
  <si>
    <t>2.1.1</t>
  </si>
  <si>
    <t>Sögun á malbiki og steyptum köntum</t>
  </si>
  <si>
    <t xml:space="preserve">m </t>
  </si>
  <si>
    <t>2.1.2</t>
  </si>
  <si>
    <t>Upptekt á malbiki</t>
  </si>
  <si>
    <t>m²</t>
  </si>
  <si>
    <t>2.1.3</t>
  </si>
  <si>
    <t>Upptekt á steyptum kantsteini</t>
  </si>
  <si>
    <t>m</t>
  </si>
  <si>
    <t>Samtals liður 2.1</t>
  </si>
  <si>
    <t>2.2.1</t>
  </si>
  <si>
    <t>Gröftur í götu- og bílastæði</t>
  </si>
  <si>
    <t>Ónýttu efni ekið á losunarstað</t>
  </si>
  <si>
    <t>m³</t>
  </si>
  <si>
    <t>Nothæft efni notað á staðnum</t>
  </si>
  <si>
    <t>2.2.2</t>
  </si>
  <si>
    <t>Bergskeringar</t>
  </si>
  <si>
    <t>Samtals liður 2.2</t>
  </si>
  <si>
    <t>FYLLINGAR OG BURÐARLÖG</t>
  </si>
  <si>
    <t>2.3.1</t>
  </si>
  <si>
    <t>Jarðvegsdúkur</t>
  </si>
  <si>
    <t>2.3.2</t>
  </si>
  <si>
    <t>Undirfylling</t>
  </si>
  <si>
    <t>Aðflutt undirfylling</t>
  </si>
  <si>
    <t>Nothæft uppgrafið efni - greitt skv. gr. 2.2.1</t>
  </si>
  <si>
    <t>2.3.3</t>
  </si>
  <si>
    <t>Grúsarfylling - aðflutt</t>
  </si>
  <si>
    <t>2.3.4</t>
  </si>
  <si>
    <t>Mulningur undir malbik</t>
  </si>
  <si>
    <t>Mulningur (0/22), Þ=80mm</t>
  </si>
  <si>
    <t>2.3.5</t>
  </si>
  <si>
    <t>Reiðvegamöl</t>
  </si>
  <si>
    <t>Reiðvegamöl (0/16), Þ=80mm</t>
  </si>
  <si>
    <t>Samtals liður 2.3</t>
  </si>
  <si>
    <t>2.4.1</t>
  </si>
  <si>
    <t>Malbikun</t>
  </si>
  <si>
    <t>Malbikun í götu, þ=60 mm</t>
  </si>
  <si>
    <t>Malbikun í þverun, þ=100 mm</t>
  </si>
  <si>
    <t>2.4.2</t>
  </si>
  <si>
    <t>Mulningur sem yfirborðsefni, 100mm</t>
  </si>
  <si>
    <t>Mulningur (0/45), Þ=100mm</t>
  </si>
  <si>
    <t>2.4.3</t>
  </si>
  <si>
    <t>Vélsteyptur kantsteinn</t>
  </si>
  <si>
    <t>Kantsteinn, 150 mm</t>
  </si>
  <si>
    <t>2.4.4</t>
  </si>
  <si>
    <t>Grassvæði</t>
  </si>
  <si>
    <t>2.4.3.1</t>
  </si>
  <si>
    <t>Þökulögn</t>
  </si>
  <si>
    <t>2.4.3.2</t>
  </si>
  <si>
    <t>Vökvun á þökulögðum svæðum</t>
  </si>
  <si>
    <t>Samtals liður 2.4</t>
  </si>
  <si>
    <t>2.5.1</t>
  </si>
  <si>
    <t>Umferðarmerki</t>
  </si>
  <si>
    <t>A06.11, Biðskylda</t>
  </si>
  <si>
    <t>A11.31, Reiðmenn</t>
  </si>
  <si>
    <t>B28.30/B29.30 - Báðum megin, 30Km svæði</t>
  </si>
  <si>
    <t>C16.11 Reiðvegur</t>
  </si>
  <si>
    <t>2.5.2</t>
  </si>
  <si>
    <t>Festingar fyrir umferðarmerki</t>
  </si>
  <si>
    <t>A216</t>
  </si>
  <si>
    <t>A470</t>
  </si>
  <si>
    <t>Topprammi - 500×500</t>
  </si>
  <si>
    <t>Staurabaula (T-330-L)</t>
  </si>
  <si>
    <t>Staurabaula (L)</t>
  </si>
  <si>
    <t>2.5.3</t>
  </si>
  <si>
    <t>Undirstöður fyrir umferðarmerki (skiltasteinar)</t>
  </si>
  <si>
    <t>Niðursetning</t>
  </si>
  <si>
    <t>Efnisútvegun, litlir skiltasteinar</t>
  </si>
  <si>
    <t>2.5.4</t>
  </si>
  <si>
    <t>Rör</t>
  </si>
  <si>
    <t>Ø60,3x3,65 mm, galv - L=2,0 m</t>
  </si>
  <si>
    <t>Ø60,3x3,65 mm, galv - L=2,5 m</t>
  </si>
  <si>
    <t>2.5.5</t>
  </si>
  <si>
    <t>Uppsetning umferðarmerkja</t>
  </si>
  <si>
    <t>Uppsetning umferðarmerkja á rör</t>
  </si>
  <si>
    <t>Uppsetning umferðarmerkja á ljósastaur</t>
  </si>
  <si>
    <t>2.5.6</t>
  </si>
  <si>
    <t>Niðurtekt og færsla á umferðarmerkjum</t>
  </si>
  <si>
    <t>Niðurtekt á skilti</t>
  </si>
  <si>
    <t>Niðurstekt á skilti og undirstöðu</t>
  </si>
  <si>
    <t>2.5.7</t>
  </si>
  <si>
    <t>Yfirborðsmerkingar</t>
  </si>
  <si>
    <t>2.5.7.1</t>
  </si>
  <si>
    <t>Biðskylduþríhyrningar</t>
  </si>
  <si>
    <t>2.5.7.2</t>
  </si>
  <si>
    <t xml:space="preserve">Akreinalína, óbrotin; b=0,1m </t>
  </si>
  <si>
    <t>Samtals liður 2.5</t>
  </si>
  <si>
    <t>3 - VEITUR</t>
  </si>
  <si>
    <t>3.1.1</t>
  </si>
  <si>
    <t>Gröftur</t>
  </si>
  <si>
    <t>Skurðsnið 1</t>
  </si>
  <si>
    <t>Skurðsnið 2</t>
  </si>
  <si>
    <t>Skurðsnið 3</t>
  </si>
  <si>
    <t>Skurðsnið 4</t>
  </si>
  <si>
    <t>Skurðsnið 5</t>
  </si>
  <si>
    <t>Skurðsnið 6</t>
  </si>
  <si>
    <t>Skurðsnið 7</t>
  </si>
  <si>
    <t>Skurðsnið 8</t>
  </si>
  <si>
    <t>Skurðsnið 9</t>
  </si>
  <si>
    <t>Skurðsnið 10</t>
  </si>
  <si>
    <t>Skurðsnið 11</t>
  </si>
  <si>
    <t>Skurðsnið 12</t>
  </si>
  <si>
    <t>Skurðsnið 13</t>
  </si>
  <si>
    <t>Gröftur fyrir fráveitu og vatnsveitu</t>
  </si>
  <si>
    <t>Akstur með efni innan framkvæmdasvæðis  (viðbótarverð við gröft)</t>
  </si>
  <si>
    <t>Akstur með efni á viðurkenndan losunarstað (viðbótarverð við gröft)</t>
  </si>
  <si>
    <t>3.1.2</t>
  </si>
  <si>
    <t>Fylling</t>
  </si>
  <si>
    <t>Fylling umhverfis lagnir (Söndun)</t>
  </si>
  <si>
    <t>Burðarhæf fylling</t>
  </si>
  <si>
    <t>3.1.3</t>
  </si>
  <si>
    <t>Tengiholur</t>
  </si>
  <si>
    <t>3.1.4</t>
  </si>
  <si>
    <t>Lagnaendar</t>
  </si>
  <si>
    <t>3.1.5</t>
  </si>
  <si>
    <t>Losun á klöpp í skurðum</t>
  </si>
  <si>
    <t>3.1.6</t>
  </si>
  <si>
    <t>Meðhöndlun núverandi lagna</t>
  </si>
  <si>
    <t>Þverun lagna og ídráttarröra</t>
  </si>
  <si>
    <t>Samsíða lagnir og ídráttarrör</t>
  </si>
  <si>
    <t>3.1.7</t>
  </si>
  <si>
    <t>Þveranir</t>
  </si>
  <si>
    <t>Þverun gatna</t>
  </si>
  <si>
    <t>Samtals liður 3.1</t>
  </si>
  <si>
    <t>3.2.1</t>
  </si>
  <si>
    <t>Fráveitulagnir</t>
  </si>
  <si>
    <t xml:space="preserve">Ø500 </t>
  </si>
  <si>
    <t xml:space="preserve">Ø400 </t>
  </si>
  <si>
    <t xml:space="preserve">Ø300 </t>
  </si>
  <si>
    <t xml:space="preserve">Ø250 </t>
  </si>
  <si>
    <t xml:space="preserve">Ø150 </t>
  </si>
  <si>
    <t>3.2.2</t>
  </si>
  <si>
    <t>Brunnar</t>
  </si>
  <si>
    <t>Brunnbotn</t>
  </si>
  <si>
    <t>Brunneining</t>
  </si>
  <si>
    <t>Keila</t>
  </si>
  <si>
    <t>3.2.3</t>
  </si>
  <si>
    <t>Niðurföll</t>
  </si>
  <si>
    <t>3.2.3.1</t>
  </si>
  <si>
    <t>Niðurföll í götu</t>
  </si>
  <si>
    <t>3.2.3.2</t>
  </si>
  <si>
    <t>Hliðarniðurföll (svelgir)</t>
  </si>
  <si>
    <t>Frágangur tenginga og lagnaenda</t>
  </si>
  <si>
    <t>3.2.4</t>
  </si>
  <si>
    <t>Tenging við núverandi fráveitukerfi</t>
  </si>
  <si>
    <t>3.2.5</t>
  </si>
  <si>
    <t>Leka og þrýstiprófun fráveitulagna</t>
  </si>
  <si>
    <t>3.2.6</t>
  </si>
  <si>
    <t>Myndbandsupptökur</t>
  </si>
  <si>
    <t>H</t>
  </si>
  <si>
    <t>Samtals liður 3.2</t>
  </si>
  <si>
    <t>KALT VATN</t>
  </si>
  <si>
    <t>3.3.1</t>
  </si>
  <si>
    <t>Kaldavatnslagnir</t>
  </si>
  <si>
    <t>Ø180 PE100 (SDR17)</t>
  </si>
  <si>
    <t>Ø63 PE100 (SDR17)</t>
  </si>
  <si>
    <t>Ø50 PE100 (SDR17)</t>
  </si>
  <si>
    <t>Ø32 PE100 (SDR17)</t>
  </si>
  <si>
    <t>3.3.2</t>
  </si>
  <si>
    <t>Tenging við núverandi lagnir</t>
  </si>
  <si>
    <t>Ø180 PEH</t>
  </si>
  <si>
    <t>3.3.3</t>
  </si>
  <si>
    <t>Brunahanar</t>
  </si>
  <si>
    <t>3.3.4</t>
  </si>
  <si>
    <t>Lokar og spindlar</t>
  </si>
  <si>
    <t>á Ø180 rör</t>
  </si>
  <si>
    <t>á Ø63 rör</t>
  </si>
  <si>
    <t>3.3.5</t>
  </si>
  <si>
    <t>Þrýstiprófun</t>
  </si>
  <si>
    <t>3.3.6</t>
  </si>
  <si>
    <t>Heimlagnir</t>
  </si>
  <si>
    <t>Samtals liður 3.3</t>
  </si>
  <si>
    <t>3.4.1</t>
  </si>
  <si>
    <t>Einangruð stálrör</t>
  </si>
  <si>
    <t>DN125/Ø225</t>
  </si>
  <si>
    <t>DN50/Ø140</t>
  </si>
  <si>
    <t>DN40/Ø110</t>
  </si>
  <si>
    <t>DN32/Ø110</t>
  </si>
  <si>
    <t>DN25/Ø90</t>
  </si>
  <si>
    <t>DN20/Ø90</t>
  </si>
  <si>
    <t>Fjöldi suða/samsetninga</t>
  </si>
  <si>
    <t xml:space="preserve">DN50 </t>
  </si>
  <si>
    <t xml:space="preserve">DN40 </t>
  </si>
  <si>
    <t xml:space="preserve">DN32 </t>
  </si>
  <si>
    <t>DN25</t>
  </si>
  <si>
    <t>DN20</t>
  </si>
  <si>
    <t>3.4.1.2</t>
  </si>
  <si>
    <t>Einangrun og samskeyti</t>
  </si>
  <si>
    <t>Ø225</t>
  </si>
  <si>
    <t>Ø140</t>
  </si>
  <si>
    <t>Ø110</t>
  </si>
  <si>
    <t>Ø90</t>
  </si>
  <si>
    <t>3.4.5</t>
  </si>
  <si>
    <t>Lokar</t>
  </si>
  <si>
    <t>3.4.5.1</t>
  </si>
  <si>
    <t>Jarðlokar</t>
  </si>
  <si>
    <t>DN125 með 1 x DN40 þjónustuloka</t>
  </si>
  <si>
    <t>DN125</t>
  </si>
  <si>
    <t>DN50</t>
  </si>
  <si>
    <t>3.4.5.2</t>
  </si>
  <si>
    <t>Heimæðarlokar</t>
  </si>
  <si>
    <t>DN20 Heimæðalokar</t>
  </si>
  <si>
    <t>3.4.8</t>
  </si>
  <si>
    <t>3.4.9</t>
  </si>
  <si>
    <t>Frauðplötur</t>
  </si>
  <si>
    <t>3.4.10</t>
  </si>
  <si>
    <t>Aflagt lagnaefni</t>
  </si>
  <si>
    <t>Fjarlægja eldri lagnir</t>
  </si>
  <si>
    <t>3.4.11</t>
  </si>
  <si>
    <t>Samtals liður 3.4</t>
  </si>
  <si>
    <t>3.5.2</t>
  </si>
  <si>
    <t>Ídráttarrör</t>
  </si>
  <si>
    <t>Plaströr PEH 110 mm</t>
  </si>
  <si>
    <t>3.5.3</t>
  </si>
  <si>
    <t>Tengiskápar  (Götuskápar)</t>
  </si>
  <si>
    <t>3.5.4</t>
  </si>
  <si>
    <t>Jarðstrengir og jarðvírar</t>
  </si>
  <si>
    <t>Jarðvír OR 25 mm²</t>
  </si>
  <si>
    <t>Jarðvír OR 50 mm²</t>
  </si>
  <si>
    <t>Jarðstrengur 4x25mm² Al</t>
  </si>
  <si>
    <t>Jarðstrengur 4x240mm² Al</t>
  </si>
  <si>
    <t>3.5.5</t>
  </si>
  <si>
    <t>Fjarlægja eldri strengi</t>
  </si>
  <si>
    <t>3.5.6</t>
  </si>
  <si>
    <t>Samtals liður 3.6</t>
  </si>
  <si>
    <t>3.6.1</t>
  </si>
  <si>
    <t>Hlífðarrör</t>
  </si>
  <si>
    <t>50mm rör</t>
  </si>
  <si>
    <t>110mm rör</t>
  </si>
  <si>
    <t>3.6.2</t>
  </si>
  <si>
    <t>Blástursrör</t>
  </si>
  <si>
    <t>Ekki með í þessu verki</t>
  </si>
  <si>
    <t>3.6.3</t>
  </si>
  <si>
    <t>3.6.3.1</t>
  </si>
  <si>
    <t>Jarðvírar</t>
  </si>
  <si>
    <t>1x25mm2 jarðvír</t>
  </si>
  <si>
    <t>3.6.3.2</t>
  </si>
  <si>
    <t>Jarðstrengir</t>
  </si>
  <si>
    <t>Jarðstrengir lagðir í skurð 4x10mm² Cu</t>
  </si>
  <si>
    <t>3.6.3.3</t>
  </si>
  <si>
    <t>Samtenging jarðstrengja</t>
  </si>
  <si>
    <t>Samtenging 4x10mm² Cu</t>
  </si>
  <si>
    <t>3.6.4</t>
  </si>
  <si>
    <t>Fjarlæging eldri strengja</t>
  </si>
  <si>
    <t>Fjarlægja 4x10 mm² strengi</t>
  </si>
  <si>
    <t>3.6.5</t>
  </si>
  <si>
    <t>Tengiskápar og tengingar</t>
  </si>
  <si>
    <t xml:space="preserve"> Heimtaugaskápur uppsetning og tengingar</t>
  </si>
  <si>
    <t>Götuljósaskápur og tengingar</t>
  </si>
  <si>
    <t>3.6.6</t>
  </si>
  <si>
    <t>Niðurtekt ljósastaura</t>
  </si>
  <si>
    <t>Ljósastaur 8 m</t>
  </si>
  <si>
    <t>3.6.7</t>
  </si>
  <si>
    <t>Uppsetning ljósastaura</t>
  </si>
  <si>
    <t>Ljósastaur 5 m</t>
  </si>
  <si>
    <t>Ljósastaur 6,3 m</t>
  </si>
  <si>
    <t>3.6.8</t>
  </si>
  <si>
    <t>Ljósbúnaður</t>
  </si>
  <si>
    <t>3.6.9</t>
  </si>
  <si>
    <t>Tenging í ljósastaurum</t>
  </si>
  <si>
    <t>5-6,3m staurar</t>
  </si>
  <si>
    <t>3.6.10</t>
  </si>
  <si>
    <t>Prófanir, úttekt og viðtaka</t>
  </si>
  <si>
    <t>3.7.1</t>
  </si>
  <si>
    <t>Brunnur Mílu úr trefjaplasti</t>
  </si>
  <si>
    <t>Ferhyrndur brunnur 600x900mm</t>
  </si>
  <si>
    <t>Samtals liður 3.7</t>
  </si>
  <si>
    <t>HEILDARVERÐ MEÐ VSK.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</si>
</sst>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._-;\-* #,##0.00\ _k_r_._-;_-* &quot;-&quot;??\ _k_r_._-;_-@_-"/>
  </numFmts>
  <fonts count="36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C00000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365F9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indexed="17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17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55"/>
      <name val="Calibri"/>
      <family val="2"/>
      <scheme val="minor"/>
    </font>
    <font>
      <b/>
      <sz val="11"/>
      <color rgb="FFD34817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0" borderId="0"/>
    <xf numFmtId="164" fontId="1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</cellStyleXfs>
  <cellXfs count="9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3" fillId="0" borderId="0" xfId="0" applyFont="1"/>
    <xf numFmtId="49" fontId="5" fillId="0" borderId="0" xfId="0" applyNumberFormat="1" applyFont="1"/>
    <xf numFmtId="3" fontId="6" fillId="0" borderId="0" xfId="0" applyNumberFormat="1" applyFont="1"/>
    <xf numFmtId="0" fontId="6" fillId="0" borderId="0" xfId="0" applyFont="1"/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 indent="1"/>
    </xf>
    <xf numFmtId="0" fontId="9" fillId="0" borderId="0" xfId="0" applyFont="1"/>
    <xf numFmtId="0" fontId="10" fillId="0" borderId="0" xfId="0" applyFont="1" applyAlignment="1">
      <alignment horizontal="right"/>
    </xf>
    <xf numFmtId="3" fontId="6" fillId="0" borderId="3" xfId="0" applyNumberFormat="1" applyFont="1" applyBorder="1"/>
    <xf numFmtId="0" fontId="12" fillId="0" borderId="0" xfId="0" applyFont="1"/>
    <xf numFmtId="0" fontId="9" fillId="0" borderId="3" xfId="0" applyFont="1" applyBorder="1"/>
    <xf numFmtId="0" fontId="2" fillId="0" borderId="3" xfId="0" quotePrefix="1" applyFont="1" applyBorder="1" applyAlignment="1">
      <alignment horizontal="right" indent="1"/>
    </xf>
    <xf numFmtId="0" fontId="2" fillId="0" borderId="0" xfId="0" quotePrefix="1" applyFont="1" applyAlignment="1">
      <alignment horizontal="right" indent="1"/>
    </xf>
    <xf numFmtId="0" fontId="6" fillId="0" borderId="3" xfId="0" applyFont="1" applyBorder="1" applyAlignment="1">
      <alignment horizontal="center"/>
    </xf>
    <xf numFmtId="0" fontId="16" fillId="0" borderId="0" xfId="5" applyFont="1" applyAlignment="1">
      <alignment horizontal="left" indent="2"/>
    </xf>
    <xf numFmtId="0" fontId="18" fillId="0" borderId="0" xfId="0" applyFont="1"/>
    <xf numFmtId="3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/>
    <xf numFmtId="14" fontId="20" fillId="0" borderId="0" xfId="0" quotePrefix="1" applyNumberFormat="1" applyFont="1" applyAlignment="1">
      <alignment horizontal="right" indent="1"/>
    </xf>
    <xf numFmtId="0" fontId="20" fillId="0" borderId="0" xfId="0" applyFont="1"/>
    <xf numFmtId="0" fontId="0" fillId="0" borderId="0" xfId="0" quotePrefix="1" applyAlignment="1">
      <alignment horizontal="center"/>
    </xf>
    <xf numFmtId="3" fontId="0" fillId="0" borderId="3" xfId="0" applyNumberFormat="1" applyBorder="1"/>
    <xf numFmtId="0" fontId="21" fillId="0" borderId="1" xfId="0" applyFont="1" applyBorder="1" applyAlignment="1">
      <alignment horizontal="right"/>
    </xf>
    <xf numFmtId="3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3" fontId="3" fillId="0" borderId="1" xfId="0" applyNumberFormat="1" applyFont="1" applyBorder="1"/>
    <xf numFmtId="49" fontId="19" fillId="0" borderId="0" xfId="0" applyNumberFormat="1" applyFont="1" applyAlignment="1">
      <alignment horizontal="left"/>
    </xf>
    <xf numFmtId="3" fontId="3" fillId="0" borderId="0" xfId="0" applyNumberFormat="1" applyFont="1"/>
    <xf numFmtId="3" fontId="22" fillId="0" borderId="0" xfId="0" applyNumberFormat="1" applyFont="1" applyAlignment="1">
      <alignment horizontal="right"/>
    </xf>
    <xf numFmtId="49" fontId="22" fillId="0" borderId="0" xfId="0" applyNumberFormat="1" applyFont="1" applyAlignment="1">
      <alignment horizontal="center"/>
    </xf>
    <xf numFmtId="0" fontId="0" fillId="0" borderId="0" xfId="0" applyAlignment="1">
      <alignment horizontal="left" wrapText="1" indent="2"/>
    </xf>
    <xf numFmtId="3" fontId="16" fillId="0" borderId="0" xfId="0" applyNumberFormat="1" applyFont="1" applyAlignment="1">
      <alignment horizontal="right"/>
    </xf>
    <xf numFmtId="49" fontId="23" fillId="0" borderId="0" xfId="0" applyNumberFormat="1" applyFont="1"/>
    <xf numFmtId="0" fontId="21" fillId="0" borderId="0" xfId="0" applyFont="1" applyAlignment="1">
      <alignment horizontal="right"/>
    </xf>
    <xf numFmtId="0" fontId="19" fillId="0" borderId="0" xfId="0" quotePrefix="1" applyFont="1"/>
    <xf numFmtId="3" fontId="24" fillId="0" borderId="0" xfId="0" applyNumberFormat="1" applyFont="1" applyAlignment="1">
      <alignment horizontal="center"/>
    </xf>
    <xf numFmtId="0" fontId="0" fillId="0" borderId="0" xfId="0" quotePrefix="1"/>
    <xf numFmtId="49" fontId="0" fillId="0" borderId="0" xfId="0" applyNumberFormat="1"/>
    <xf numFmtId="3" fontId="14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3" fontId="25" fillId="0" borderId="0" xfId="0" applyNumberFormat="1" applyFont="1" applyAlignment="1">
      <alignment horizontal="right"/>
    </xf>
    <xf numFmtId="0" fontId="26" fillId="0" borderId="0" xfId="0" applyFont="1" applyAlignment="1">
      <alignment horizontal="center"/>
    </xf>
    <xf numFmtId="3" fontId="25" fillId="0" borderId="0" xfId="0" applyNumberFormat="1" applyFont="1" applyAlignment="1">
      <alignment horizontal="center"/>
    </xf>
    <xf numFmtId="3" fontId="26" fillId="0" borderId="0" xfId="0" applyNumberFormat="1" applyFont="1" applyAlignment="1">
      <alignment horizontal="center"/>
    </xf>
    <xf numFmtId="3" fontId="27" fillId="0" borderId="0" xfId="0" applyNumberFormat="1" applyFont="1"/>
    <xf numFmtId="3" fontId="16" fillId="0" borderId="0" xfId="0" applyNumberFormat="1" applyFont="1"/>
    <xf numFmtId="3" fontId="28" fillId="0" borderId="0" xfId="0" applyNumberFormat="1" applyFont="1"/>
    <xf numFmtId="0" fontId="19" fillId="0" borderId="0" xfId="0" quotePrefix="1" applyFont="1" applyAlignment="1">
      <alignment horizontal="left"/>
    </xf>
    <xf numFmtId="49" fontId="16" fillId="0" borderId="0" xfId="0" applyNumberFormat="1" applyFont="1"/>
    <xf numFmtId="3" fontId="29" fillId="0" borderId="0" xfId="0" applyNumberFormat="1" applyFont="1"/>
    <xf numFmtId="0" fontId="16" fillId="0" borderId="0" xfId="0" applyFont="1" applyAlignment="1">
      <alignment horizontal="left" indent="1"/>
    </xf>
    <xf numFmtId="9" fontId="0" fillId="0" borderId="0" xfId="4" applyFont="1"/>
    <xf numFmtId="14" fontId="16" fillId="0" borderId="0" xfId="0" quotePrefix="1" applyNumberFormat="1" applyFont="1" applyAlignment="1">
      <alignment horizontal="right" indent="1"/>
    </xf>
    <xf numFmtId="0" fontId="16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27" fillId="0" borderId="0" xfId="0" applyFont="1"/>
    <xf numFmtId="0" fontId="0" fillId="0" borderId="0" xfId="0" applyAlignment="1">
      <alignment horizontal="left" indent="2"/>
    </xf>
    <xf numFmtId="0" fontId="0" fillId="0" borderId="0" xfId="0" applyAlignment="1">
      <alignment horizontal="left" wrapText="1" indent="1"/>
    </xf>
    <xf numFmtId="0" fontId="14" fillId="0" borderId="0" xfId="3" applyAlignment="1">
      <alignment horizontal="left" indent="1"/>
    </xf>
    <xf numFmtId="49" fontId="30" fillId="0" borderId="0" xfId="0" applyNumberFormat="1" applyFont="1" applyAlignment="1">
      <alignment horizontal="left" indent="1"/>
    </xf>
    <xf numFmtId="0" fontId="16" fillId="0" borderId="0" xfId="0" applyFont="1" applyAlignment="1">
      <alignment horizontal="left" indent="2"/>
    </xf>
    <xf numFmtId="0" fontId="31" fillId="0" borderId="0" xfId="0" applyFont="1" applyAlignment="1">
      <alignment horizontal="right"/>
    </xf>
    <xf numFmtId="3" fontId="32" fillId="0" borderId="0" xfId="0" applyNumberFormat="1" applyFont="1"/>
    <xf numFmtId="0" fontId="32" fillId="0" borderId="0" xfId="0" applyFont="1" applyAlignment="1">
      <alignment horizontal="center"/>
    </xf>
    <xf numFmtId="0" fontId="32" fillId="0" borderId="0" xfId="0" applyFont="1"/>
    <xf numFmtId="3" fontId="33" fillId="0" borderId="0" xfId="0" applyNumberFormat="1" applyFont="1"/>
    <xf numFmtId="10" fontId="0" fillId="0" borderId="0" xfId="4" applyNumberFormat="1" applyFont="1"/>
    <xf numFmtId="0" fontId="6" fillId="0" borderId="0" xfId="0" applyFont="1" applyAlignment="1">
      <alignment horizontal="left" indent="1"/>
    </xf>
    <xf numFmtId="0" fontId="34" fillId="0" borderId="0" xfId="0" applyFont="1"/>
    <xf numFmtId="3" fontId="34" fillId="0" borderId="0" xfId="0" applyNumberFormat="1" applyFont="1"/>
    <xf numFmtId="0" fontId="7" fillId="0" borderId="3" xfId="0" applyFont="1" applyBorder="1" applyAlignment="1">
      <alignment horizontal="center"/>
    </xf>
    <xf numFmtId="3" fontId="7" fillId="0" borderId="3" xfId="0" applyNumberFormat="1" applyFont="1" applyBorder="1"/>
    <xf numFmtId="0" fontId="8" fillId="0" borderId="0" xfId="0" applyFont="1" applyAlignment="1">
      <alignment horizontal="center"/>
    </xf>
    <xf numFmtId="0" fontId="35" fillId="0" borderId="0" xfId="0" applyFont="1"/>
    <xf numFmtId="3" fontId="0" fillId="2" borderId="3" xfId="0" applyNumberFormat="1" applyFill="1" applyBorder="1"/>
    <xf numFmtId="3" fontId="0" fillId="2" borderId="4" xfId="0" applyNumberFormat="1" applyFill="1" applyBorder="1"/>
    <xf numFmtId="3" fontId="0" fillId="0" borderId="4" xfId="0" applyNumberFormat="1" applyBorder="1"/>
    <xf numFmtId="3" fontId="3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33" fillId="0" borderId="2" xfId="0" applyNumberFormat="1" applyFont="1" applyBorder="1"/>
    <xf numFmtId="3" fontId="6" fillId="0" borderId="4" xfId="0" applyNumberFormat="1" applyFont="1" applyBorder="1"/>
    <xf numFmtId="3" fontId="8" fillId="0" borderId="2" xfId="0" applyNumberFormat="1" applyFont="1" applyBorder="1"/>
    <xf numFmtId="3" fontId="7" fillId="0" borderId="4" xfId="0" applyNumberFormat="1" applyFont="1" applyBorder="1"/>
  </cellXfs>
  <cellStyles count="6">
    <cellStyle name="Comma 55" xfId="2" xr:uid="{0DB8FBFB-B8D4-4D2D-9C94-FE640FD621F0}"/>
    <cellStyle name="gr5" xfId="1" xr:uid="{6E1297FC-8944-49F9-A8BB-703F558EF8ED}"/>
    <cellStyle name="Normal" xfId="0" builtinId="0"/>
    <cellStyle name="Normal_Tilboðsskrá" xfId="5" xr:uid="{CCCD635E-9C36-4571-914C-4916B5379356}"/>
    <cellStyle name="Percent" xfId="4" builtinId="5"/>
    <cellStyle name="Texti" xfId="3" xr:uid="{B1DF913F-4E0F-4ECE-8FE6-C44102C4EEA3}"/>
  </cellStyles>
  <dxfs count="0"/>
  <tableStyles count="0" defaultTableStyle="TableStyleMedium2" defaultPivotStyle="PivotStyleLight16"/>
  <colors>
    <mruColors>
      <color rgb="FFFFFF99"/>
      <color rgb="FF008000"/>
      <color rgb="FFD34817"/>
      <color rgb="FFC00000"/>
      <color rgb="FF365F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A4EC4-A298-45CB-94BB-58A2091EADAD}">
  <sheetPr>
    <pageSetUpPr fitToPage="1"/>
  </sheetPr>
  <dimension ref="A2:F29"/>
  <sheetViews>
    <sheetView showGridLines="0" showZeros="0" view="pageBreakPreview" zoomScale="110" zoomScaleNormal="100" zoomScaleSheetLayoutView="110" workbookViewId="0">
      <selection activeCell="B7" sqref="B7"/>
    </sheetView>
  </sheetViews>
  <sheetFormatPr defaultColWidth="9.140625" defaultRowHeight="14.25"/>
  <cols>
    <col min="1" max="1" width="7.28515625" style="1" customWidth="1"/>
    <col min="2" max="2" width="86.28515625" style="1" customWidth="1"/>
    <col min="3" max="3" width="2" style="2" bestFit="1" customWidth="1"/>
    <col min="4" max="4" width="17.42578125" style="3" bestFit="1" customWidth="1"/>
    <col min="5" max="5" width="9.140625" style="1"/>
    <col min="6" max="6" width="13.5703125" style="1" bestFit="1" customWidth="1"/>
    <col min="7" max="16384" width="9.140625" style="1"/>
  </cols>
  <sheetData>
    <row r="2" spans="1:4" ht="15.75">
      <c r="A2" s="16" t="s">
        <v>0</v>
      </c>
      <c r="B2" s="7"/>
      <c r="C2" s="11"/>
      <c r="D2" s="6"/>
    </row>
    <row r="3" spans="1:4" ht="15">
      <c r="A3" s="4"/>
      <c r="B3" s="10"/>
      <c r="C3" s="9"/>
      <c r="D3" s="8" t="s">
        <v>1</v>
      </c>
    </row>
    <row r="4" spans="1:4" ht="15.75">
      <c r="A4" s="16" t="s">
        <v>2</v>
      </c>
      <c r="B4" s="7"/>
      <c r="C4" s="11"/>
      <c r="D4" s="6"/>
    </row>
    <row r="5" spans="1:4" ht="15">
      <c r="A5" s="12" t="s">
        <v>3</v>
      </c>
      <c r="B5" s="13" t="s">
        <v>4</v>
      </c>
      <c r="C5" s="20" t="s">
        <v>5</v>
      </c>
      <c r="D5" s="15">
        <f>Tilboðsskrá!H11</f>
        <v>0</v>
      </c>
    </row>
    <row r="6" spans="1:4" ht="15">
      <c r="A6" s="12">
        <v>1.2</v>
      </c>
      <c r="B6" s="13" t="s">
        <v>6</v>
      </c>
      <c r="C6" s="20" t="s">
        <v>5</v>
      </c>
      <c r="D6" s="15">
        <f>Tilboðsskrá!H15</f>
        <v>0</v>
      </c>
    </row>
    <row r="7" spans="1:4" ht="15">
      <c r="A7" s="18" t="s">
        <v>7</v>
      </c>
      <c r="B7" s="17" t="s">
        <v>8</v>
      </c>
      <c r="C7" s="20" t="s">
        <v>5</v>
      </c>
      <c r="D7" s="15">
        <f>Tilboðsskrá!H32</f>
        <v>0</v>
      </c>
    </row>
    <row r="8" spans="1:4" s="81" customFormat="1" ht="15">
      <c r="C8" s="83" t="s">
        <v>5</v>
      </c>
      <c r="D8" s="84">
        <f>SUM(D5:D7)</f>
        <v>0</v>
      </c>
    </row>
    <row r="10" spans="1:4" ht="15.75">
      <c r="A10" s="16" t="s">
        <v>9</v>
      </c>
      <c r="B10" s="7"/>
      <c r="C10" s="11"/>
      <c r="D10" s="6"/>
    </row>
    <row r="11" spans="1:4" ht="15">
      <c r="A11" s="19" t="s">
        <v>10</v>
      </c>
      <c r="B11" s="13" t="s">
        <v>11</v>
      </c>
      <c r="C11" s="20" t="s">
        <v>5</v>
      </c>
      <c r="D11" s="15">
        <f>Tilboðsskrá!H39</f>
        <v>0</v>
      </c>
    </row>
    <row r="12" spans="1:4" ht="15">
      <c r="A12" s="19" t="s">
        <v>12</v>
      </c>
      <c r="B12" s="13" t="s">
        <v>13</v>
      </c>
      <c r="C12" s="20" t="s">
        <v>5</v>
      </c>
      <c r="D12" s="15">
        <f>Tilboðsskrá!H46</f>
        <v>0</v>
      </c>
    </row>
    <row r="13" spans="1:4" ht="15">
      <c r="A13" s="19" t="s">
        <v>14</v>
      </c>
      <c r="B13" s="13" t="s">
        <v>15</v>
      </c>
      <c r="C13" s="20" t="s">
        <v>5</v>
      </c>
      <c r="D13" s="15">
        <f>Tilboðsskrá!H58</f>
        <v>0</v>
      </c>
    </row>
    <row r="14" spans="1:4" ht="15">
      <c r="A14" s="19" t="s">
        <v>16</v>
      </c>
      <c r="B14" s="13" t="s">
        <v>17</v>
      </c>
      <c r="C14" s="20" t="s">
        <v>5</v>
      </c>
      <c r="D14" s="15">
        <f>Tilboðsskrá!H71</f>
        <v>0</v>
      </c>
    </row>
    <row r="15" spans="1:4" ht="15">
      <c r="A15" s="18" t="s">
        <v>18</v>
      </c>
      <c r="B15" s="17" t="s">
        <v>19</v>
      </c>
      <c r="C15" s="20" t="s">
        <v>5</v>
      </c>
      <c r="D15" s="15">
        <f>Tilboðsskrá!H100</f>
        <v>0</v>
      </c>
    </row>
    <row r="16" spans="1:4" s="81" customFormat="1" ht="15">
      <c r="A16" s="12"/>
      <c r="B16" s="13"/>
      <c r="C16" s="9" t="s">
        <v>5</v>
      </c>
      <c r="D16" s="97">
        <f>SUM(D11:D15)</f>
        <v>0</v>
      </c>
    </row>
    <row r="18" spans="1:6" ht="15.75">
      <c r="A18" s="16" t="s">
        <v>20</v>
      </c>
      <c r="B18" s="7"/>
      <c r="C18" s="11"/>
      <c r="D18" s="6"/>
    </row>
    <row r="19" spans="1:6" ht="15">
      <c r="A19" s="19" t="s">
        <v>21</v>
      </c>
      <c r="B19" s="13" t="s">
        <v>13</v>
      </c>
      <c r="C19" s="11" t="s">
        <v>5</v>
      </c>
      <c r="D19" s="15">
        <f>Tilboðsskrá!H132</f>
        <v>0</v>
      </c>
    </row>
    <row r="20" spans="1:6" ht="15">
      <c r="A20" s="19" t="s">
        <v>22</v>
      </c>
      <c r="B20" s="13" t="s">
        <v>23</v>
      </c>
      <c r="C20" s="11" t="s">
        <v>5</v>
      </c>
      <c r="D20" s="95">
        <f>Tilboðsskrá!H156</f>
        <v>0</v>
      </c>
    </row>
    <row r="21" spans="1:6" ht="15">
      <c r="A21" s="19" t="s">
        <v>24</v>
      </c>
      <c r="B21" s="13" t="s">
        <v>25</v>
      </c>
      <c r="C21" s="11" t="s">
        <v>5</v>
      </c>
      <c r="D21" s="95">
        <f>Tilboðsskrá!H172</f>
        <v>0</v>
      </c>
    </row>
    <row r="22" spans="1:6" ht="15">
      <c r="A22" s="19" t="s">
        <v>26</v>
      </c>
      <c r="B22" s="13" t="s">
        <v>27</v>
      </c>
      <c r="C22" s="11" t="s">
        <v>5</v>
      </c>
      <c r="D22" s="95">
        <f>Tilboðsskrá!H206</f>
        <v>0</v>
      </c>
    </row>
    <row r="23" spans="1:6" ht="15">
      <c r="A23" s="19" t="s">
        <v>28</v>
      </c>
      <c r="B23" s="13" t="s">
        <v>29</v>
      </c>
      <c r="C23" s="11" t="s">
        <v>5</v>
      </c>
      <c r="D23" s="95">
        <f>Tilboðsskrá!H220</f>
        <v>0</v>
      </c>
    </row>
    <row r="24" spans="1:6" ht="15">
      <c r="A24" s="19" t="s">
        <v>30</v>
      </c>
      <c r="B24" s="13" t="s">
        <v>31</v>
      </c>
      <c r="C24" s="11" t="s">
        <v>5</v>
      </c>
      <c r="D24" s="95">
        <f>Tilboðsskrá!H252</f>
        <v>0</v>
      </c>
    </row>
    <row r="25" spans="1:6" ht="15">
      <c r="A25" s="18" t="s">
        <v>32</v>
      </c>
      <c r="B25" s="17" t="s">
        <v>33</v>
      </c>
      <c r="C25" s="20" t="s">
        <v>5</v>
      </c>
      <c r="D25" s="95">
        <f>Tilboðsskrá!H257</f>
        <v>0</v>
      </c>
    </row>
    <row r="26" spans="1:6" s="81" customFormat="1" ht="15">
      <c r="C26" s="9" t="s">
        <v>5</v>
      </c>
      <c r="D26" s="97">
        <f>SUM(D19:D25)</f>
        <v>0</v>
      </c>
      <c r="F26" s="82"/>
    </row>
    <row r="27" spans="1:6" ht="15.75">
      <c r="A27" s="5"/>
      <c r="C27" s="1"/>
      <c r="D27" s="1"/>
    </row>
    <row r="28" spans="1:6" s="86" customFormat="1" ht="16.5" thickBot="1">
      <c r="B28" s="14" t="s">
        <v>34</v>
      </c>
      <c r="C28" s="85" t="s">
        <v>5</v>
      </c>
      <c r="D28" s="96">
        <f>D26+D16+D8</f>
        <v>0</v>
      </c>
    </row>
    <row r="29" spans="1:6" ht="15.75" thickTop="1">
      <c r="B29" s="7"/>
      <c r="C29" s="7"/>
      <c r="D29" s="7"/>
    </row>
  </sheetData>
  <printOptions horizontalCentered="1"/>
  <pageMargins left="0.70866141732283472" right="0.70866141732283472" top="0.92500000000000004" bottom="0.74803149606299213" header="0.31496062992125984" footer="0.31496062992125984"/>
  <pageSetup paperSize="9" scale="77" fitToHeight="0" orientation="portrait" r:id="rId1"/>
  <headerFooter>
    <oddHeader xml:space="preserve">&amp;C&amp;"-,Bold"&amp;14HESTHÚSAHVERFI KJÓAVÖLLUM&amp;"-,Regular"&amp;11
&amp;12Sunnu-, Stjörnu-, Tinnu-, Æsuvellir  og reiðstígar
&amp;"-,Italic"Gatnagerð og lagnir&amp;R&amp;"-,Bold"SAFNBLAÐ&amp;"-,Regular"
</oddHeader>
    <oddFooter>&amp;C&amp;P af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66"/>
  <sheetViews>
    <sheetView showZeros="0" tabSelected="1" zoomScale="70" zoomScaleNormal="70" zoomScaleSheetLayoutView="90" workbookViewId="0">
      <selection activeCell="M15" sqref="M15"/>
    </sheetView>
  </sheetViews>
  <sheetFormatPr defaultColWidth="9.140625" defaultRowHeight="15"/>
  <cols>
    <col min="1" max="1" width="7.85546875" customWidth="1"/>
    <col min="2" max="2" width="70.28515625" customWidth="1"/>
    <col min="3" max="3" width="11.140625" style="23" bestFit="1" customWidth="1"/>
    <col min="4" max="4" width="6.140625" style="24" customWidth="1"/>
    <col min="5" max="5" width="2.42578125" customWidth="1"/>
    <col min="6" max="6" width="10.42578125" style="23" bestFit="1" customWidth="1"/>
    <col min="7" max="7" width="2" style="24" bestFit="1" customWidth="1"/>
    <col min="8" max="8" width="14.42578125" style="23" bestFit="1" customWidth="1"/>
    <col min="10" max="10" width="11.28515625" bestFit="1" customWidth="1"/>
    <col min="12" max="13" width="11.7109375" customWidth="1"/>
    <col min="14" max="14" width="12.140625" hidden="1" customWidth="1"/>
    <col min="15" max="15" width="12.7109375" customWidth="1"/>
    <col min="16" max="16" width="12.5703125" customWidth="1"/>
  </cols>
  <sheetData>
    <row r="1" spans="1:8" ht="15.75">
      <c r="A1" s="22" t="s">
        <v>35</v>
      </c>
    </row>
    <row r="2" spans="1:8" ht="15.75">
      <c r="A2" s="22"/>
    </row>
    <row r="3" spans="1:8" ht="30">
      <c r="A3" s="93" t="s">
        <v>36</v>
      </c>
      <c r="B3" s="93" t="s">
        <v>37</v>
      </c>
      <c r="C3" s="91" t="s">
        <v>38</v>
      </c>
      <c r="D3" s="92" t="s">
        <v>39</v>
      </c>
      <c r="E3" s="4"/>
      <c r="F3" s="90" t="s">
        <v>40</v>
      </c>
      <c r="G3" s="25"/>
      <c r="H3" s="90" t="s">
        <v>41</v>
      </c>
    </row>
    <row r="4" spans="1:8" ht="15.75">
      <c r="A4" s="22" t="s">
        <v>42</v>
      </c>
    </row>
    <row r="5" spans="1:8">
      <c r="A5" s="26" t="s">
        <v>3</v>
      </c>
      <c r="B5" s="27" t="s">
        <v>4</v>
      </c>
    </row>
    <row r="6" spans="1:8">
      <c r="A6" s="28" t="s">
        <v>43</v>
      </c>
      <c r="B6" s="29" t="s">
        <v>44</v>
      </c>
      <c r="C6" s="23">
        <v>1</v>
      </c>
      <c r="D6" s="24" t="s">
        <v>45</v>
      </c>
      <c r="F6" s="87">
        <v>0</v>
      </c>
      <c r="G6" s="30" t="s">
        <v>46</v>
      </c>
      <c r="H6" s="31">
        <f>C6*F6</f>
        <v>0</v>
      </c>
    </row>
    <row r="7" spans="1:8">
      <c r="A7" s="28" t="s">
        <v>47</v>
      </c>
      <c r="B7" s="29" t="s">
        <v>48</v>
      </c>
      <c r="C7" s="23">
        <v>1</v>
      </c>
      <c r="D7" s="24" t="s">
        <v>45</v>
      </c>
      <c r="F7" s="88">
        <v>0</v>
      </c>
      <c r="G7" s="30" t="s">
        <v>46</v>
      </c>
      <c r="H7" s="89">
        <f>C7*F7</f>
        <v>0</v>
      </c>
    </row>
    <row r="8" spans="1:8">
      <c r="A8" s="28" t="s">
        <v>49</v>
      </c>
      <c r="B8" s="29" t="s">
        <v>50</v>
      </c>
      <c r="C8" s="23">
        <v>1</v>
      </c>
      <c r="D8" s="24" t="s">
        <v>45</v>
      </c>
      <c r="F8" s="88">
        <v>0</v>
      </c>
      <c r="G8" s="30" t="s">
        <v>46</v>
      </c>
      <c r="H8" s="89">
        <f>C8*F8</f>
        <v>0</v>
      </c>
    </row>
    <row r="9" spans="1:8">
      <c r="A9" s="28" t="s">
        <v>51</v>
      </c>
      <c r="B9" s="29" t="s">
        <v>52</v>
      </c>
      <c r="C9" s="23">
        <v>2</v>
      </c>
      <c r="D9" s="24" t="s">
        <v>53</v>
      </c>
      <c r="F9" s="88">
        <v>0</v>
      </c>
      <c r="G9" s="30" t="s">
        <v>46</v>
      </c>
      <c r="H9" s="89">
        <f>C9*F9</f>
        <v>0</v>
      </c>
    </row>
    <row r="10" spans="1:8" ht="7.5" customHeight="1">
      <c r="F10" s="31"/>
    </row>
    <row r="11" spans="1:8">
      <c r="B11" s="32" t="s">
        <v>54</v>
      </c>
      <c r="C11" s="33"/>
      <c r="D11" s="34"/>
      <c r="E11" s="35"/>
      <c r="G11" s="34"/>
      <c r="H11" s="36">
        <f>SUM(H6:H9)</f>
        <v>0</v>
      </c>
    </row>
    <row r="12" spans="1:8">
      <c r="A12" s="37" t="s">
        <v>55</v>
      </c>
      <c r="B12" s="27" t="s">
        <v>6</v>
      </c>
      <c r="H12" s="38"/>
    </row>
    <row r="13" spans="1:8">
      <c r="B13" s="29" t="s">
        <v>56</v>
      </c>
      <c r="C13" s="23">
        <v>1</v>
      </c>
      <c r="D13" s="24" t="s">
        <v>45</v>
      </c>
      <c r="F13" s="87">
        <v>0</v>
      </c>
      <c r="G13" s="30" t="s">
        <v>46</v>
      </c>
      <c r="H13" s="31">
        <f>C13*F13</f>
        <v>0</v>
      </c>
    </row>
    <row r="14" spans="1:8" ht="7.5" customHeight="1">
      <c r="F14" s="31"/>
    </row>
    <row r="15" spans="1:8">
      <c r="B15" s="32" t="s">
        <v>57</v>
      </c>
      <c r="C15" s="33"/>
      <c r="D15" s="34"/>
      <c r="E15" s="35"/>
      <c r="G15" s="34"/>
      <c r="H15" s="36">
        <f>SUM(H13)</f>
        <v>0</v>
      </c>
    </row>
    <row r="16" spans="1:8">
      <c r="A16" s="37" t="s">
        <v>7</v>
      </c>
      <c r="B16" s="27" t="s">
        <v>8</v>
      </c>
      <c r="D16" s="39"/>
      <c r="E16" s="40"/>
      <c r="G16"/>
      <c r="H16"/>
    </row>
    <row r="17" spans="1:8">
      <c r="A17" s="28"/>
      <c r="B17" s="29" t="s">
        <v>58</v>
      </c>
      <c r="D17"/>
      <c r="G17"/>
      <c r="H17"/>
    </row>
    <row r="18" spans="1:8">
      <c r="A18" s="28"/>
      <c r="B18" s="41" t="s">
        <v>59</v>
      </c>
      <c r="C18" s="23">
        <v>40</v>
      </c>
      <c r="D18" s="24" t="s">
        <v>60</v>
      </c>
      <c r="F18" s="87">
        <v>0</v>
      </c>
      <c r="G18" s="30" t="s">
        <v>46</v>
      </c>
      <c r="H18" s="31">
        <f t="shared" ref="H18:H24" si="0">C18*F18</f>
        <v>0</v>
      </c>
    </row>
    <row r="19" spans="1:8">
      <c r="A19" s="28"/>
      <c r="B19" s="41" t="s">
        <v>61</v>
      </c>
      <c r="C19" s="23">
        <v>40</v>
      </c>
      <c r="D19" s="24" t="s">
        <v>60</v>
      </c>
      <c r="F19" s="87">
        <v>0</v>
      </c>
      <c r="G19" s="30" t="s">
        <v>46</v>
      </c>
      <c r="H19" s="31">
        <f t="shared" si="0"/>
        <v>0</v>
      </c>
    </row>
    <row r="20" spans="1:8">
      <c r="A20" s="28"/>
      <c r="B20" s="41" t="s">
        <v>62</v>
      </c>
      <c r="C20" s="23">
        <v>40</v>
      </c>
      <c r="D20" s="24" t="s">
        <v>60</v>
      </c>
      <c r="F20" s="87">
        <v>0</v>
      </c>
      <c r="G20" s="30" t="s">
        <v>46</v>
      </c>
      <c r="H20" s="31">
        <f t="shared" si="0"/>
        <v>0</v>
      </c>
    </row>
    <row r="21" spans="1:8">
      <c r="A21" s="28"/>
      <c r="B21" s="41" t="s">
        <v>63</v>
      </c>
      <c r="C21" s="23">
        <v>40</v>
      </c>
      <c r="D21" s="24" t="s">
        <v>60</v>
      </c>
      <c r="F21" s="87">
        <v>0</v>
      </c>
      <c r="G21" s="30" t="s">
        <v>46</v>
      </c>
      <c r="H21" s="31">
        <f t="shared" si="0"/>
        <v>0</v>
      </c>
    </row>
    <row r="22" spans="1:8">
      <c r="A22" s="28"/>
      <c r="B22" s="41" t="s">
        <v>64</v>
      </c>
      <c r="C22" s="23">
        <v>40</v>
      </c>
      <c r="D22" s="24" t="s">
        <v>60</v>
      </c>
      <c r="F22" s="87">
        <v>0</v>
      </c>
      <c r="G22" s="30" t="s">
        <v>46</v>
      </c>
      <c r="H22" s="31">
        <f t="shared" si="0"/>
        <v>0</v>
      </c>
    </row>
    <row r="23" spans="1:8">
      <c r="A23" s="28"/>
      <c r="B23" s="41" t="s">
        <v>65</v>
      </c>
      <c r="C23" s="23">
        <v>40</v>
      </c>
      <c r="D23" s="24" t="s">
        <v>60</v>
      </c>
      <c r="F23" s="87">
        <v>0</v>
      </c>
      <c r="G23" s="30" t="s">
        <v>46</v>
      </c>
      <c r="H23" s="31">
        <f t="shared" si="0"/>
        <v>0</v>
      </c>
    </row>
    <row r="24" spans="1:8">
      <c r="A24" s="28"/>
      <c r="B24" s="41" t="s">
        <v>66</v>
      </c>
      <c r="C24" s="23">
        <v>40</v>
      </c>
      <c r="D24" s="24" t="s">
        <v>60</v>
      </c>
      <c r="F24" s="87">
        <v>0</v>
      </c>
      <c r="G24" s="30" t="s">
        <v>46</v>
      </c>
      <c r="H24" s="31">
        <f t="shared" si="0"/>
        <v>0</v>
      </c>
    </row>
    <row r="25" spans="1:8">
      <c r="A25" s="28"/>
      <c r="B25" s="29" t="s">
        <v>67</v>
      </c>
      <c r="C25" s="42"/>
      <c r="G25"/>
      <c r="H25"/>
    </row>
    <row r="26" spans="1:8">
      <c r="A26" s="43"/>
      <c r="B26" s="41" t="s">
        <v>68</v>
      </c>
      <c r="C26" s="23">
        <v>80</v>
      </c>
      <c r="D26" s="24" t="s">
        <v>60</v>
      </c>
      <c r="F26" s="87">
        <v>0</v>
      </c>
      <c r="G26" s="30" t="s">
        <v>46</v>
      </c>
      <c r="H26" s="31">
        <f>C26*F26</f>
        <v>0</v>
      </c>
    </row>
    <row r="27" spans="1:8">
      <c r="A27" s="43"/>
      <c r="B27" s="41" t="s">
        <v>69</v>
      </c>
      <c r="C27" s="23">
        <v>80</v>
      </c>
      <c r="D27" s="24" t="s">
        <v>60</v>
      </c>
      <c r="F27" s="87">
        <v>0</v>
      </c>
      <c r="G27" s="30" t="s">
        <v>46</v>
      </c>
      <c r="H27" s="31">
        <f>C27*F27</f>
        <v>0</v>
      </c>
    </row>
    <row r="28" spans="1:8">
      <c r="A28" s="43"/>
      <c r="B28" s="41" t="s">
        <v>70</v>
      </c>
      <c r="C28" s="23">
        <v>40</v>
      </c>
      <c r="D28" s="24" t="s">
        <v>60</v>
      </c>
      <c r="F28" s="87">
        <v>0</v>
      </c>
      <c r="G28" s="30" t="s">
        <v>46</v>
      </c>
      <c r="H28" s="31">
        <f>C28*F28</f>
        <v>0</v>
      </c>
    </row>
    <row r="29" spans="1:8">
      <c r="A29" s="43"/>
      <c r="B29" s="41" t="s">
        <v>71</v>
      </c>
      <c r="C29" s="23">
        <v>40</v>
      </c>
      <c r="D29" s="24" t="s">
        <v>60</v>
      </c>
      <c r="F29" s="87">
        <v>0</v>
      </c>
      <c r="G29" s="30" t="s">
        <v>46</v>
      </c>
      <c r="H29" s="31">
        <f>C29*F29</f>
        <v>0</v>
      </c>
    </row>
    <row r="30" spans="1:8">
      <c r="A30" s="43"/>
      <c r="B30" s="41" t="s">
        <v>72</v>
      </c>
      <c r="C30" s="23">
        <v>40</v>
      </c>
      <c r="D30" s="24" t="s">
        <v>60</v>
      </c>
      <c r="F30" s="87">
        <v>0</v>
      </c>
      <c r="G30" s="30" t="s">
        <v>46</v>
      </c>
      <c r="H30" s="31">
        <f>C30*F30</f>
        <v>0</v>
      </c>
    </row>
    <row r="31" spans="1:8" ht="7.5" customHeight="1">
      <c r="F31" s="31"/>
    </row>
    <row r="32" spans="1:8">
      <c r="B32" s="32" t="s">
        <v>73</v>
      </c>
      <c r="C32" s="33"/>
      <c r="D32" s="34"/>
      <c r="E32" s="35"/>
      <c r="G32" s="34"/>
      <c r="H32" s="36">
        <f>SUM(H18:H30)</f>
        <v>0</v>
      </c>
    </row>
    <row r="33" spans="1:13" ht="15.75">
      <c r="A33" s="22" t="s">
        <v>74</v>
      </c>
      <c r="B33" s="44"/>
      <c r="H33" s="38"/>
    </row>
    <row r="34" spans="1:13" ht="15.75">
      <c r="A34" s="45" t="s">
        <v>10</v>
      </c>
      <c r="B34" s="27" t="s">
        <v>11</v>
      </c>
      <c r="C34" s="46"/>
    </row>
    <row r="35" spans="1:13">
      <c r="A35" s="28" t="s">
        <v>75</v>
      </c>
      <c r="B35" s="29" t="s">
        <v>76</v>
      </c>
      <c r="C35" s="23">
        <v>65</v>
      </c>
      <c r="D35" s="24" t="s">
        <v>77</v>
      </c>
      <c r="F35" s="87">
        <v>0</v>
      </c>
      <c r="G35" s="30" t="s">
        <v>46</v>
      </c>
      <c r="H35" s="31">
        <f>C35*F35</f>
        <v>0</v>
      </c>
    </row>
    <row r="36" spans="1:13">
      <c r="A36" s="28" t="s">
        <v>78</v>
      </c>
      <c r="B36" s="29" t="s">
        <v>79</v>
      </c>
      <c r="C36" s="23">
        <v>32</v>
      </c>
      <c r="D36" s="24" t="s">
        <v>80</v>
      </c>
      <c r="F36" s="87">
        <v>0</v>
      </c>
      <c r="G36" s="30" t="s">
        <v>46</v>
      </c>
      <c r="H36" s="31">
        <f>C36*F36</f>
        <v>0</v>
      </c>
      <c r="L36" s="47"/>
      <c r="M36" s="47"/>
    </row>
    <row r="37" spans="1:13">
      <c r="A37" s="28" t="s">
        <v>81</v>
      </c>
      <c r="B37" s="29" t="s">
        <v>82</v>
      </c>
      <c r="C37" s="23">
        <v>44</v>
      </c>
      <c r="D37" s="24" t="s">
        <v>83</v>
      </c>
      <c r="F37" s="87">
        <v>0</v>
      </c>
      <c r="G37" s="30" t="s">
        <v>46</v>
      </c>
      <c r="H37" s="31">
        <f>C37*F37</f>
        <v>0</v>
      </c>
      <c r="L37" s="47"/>
      <c r="M37" s="47"/>
    </row>
    <row r="38" spans="1:13" ht="7.5" customHeight="1">
      <c r="A38" s="28"/>
      <c r="B38" s="48"/>
      <c r="D38" s="49"/>
      <c r="E38" s="24"/>
      <c r="F38" s="31"/>
      <c r="G38"/>
      <c r="H38"/>
    </row>
    <row r="39" spans="1:13">
      <c r="A39" s="28"/>
      <c r="B39" s="32" t="s">
        <v>84</v>
      </c>
      <c r="C39" s="33"/>
      <c r="D39" s="34"/>
      <c r="E39" s="35"/>
      <c r="G39" s="34"/>
      <c r="H39" s="36">
        <f>SUM(H35:H37)</f>
        <v>0</v>
      </c>
    </row>
    <row r="40" spans="1:13">
      <c r="A40" s="45" t="s">
        <v>12</v>
      </c>
      <c r="B40" s="27" t="s">
        <v>13</v>
      </c>
    </row>
    <row r="41" spans="1:13">
      <c r="A41" s="28" t="s">
        <v>85</v>
      </c>
      <c r="B41" s="29" t="s">
        <v>86</v>
      </c>
    </row>
    <row r="42" spans="1:13">
      <c r="A42" s="50"/>
      <c r="B42" s="51" t="s">
        <v>87</v>
      </c>
      <c r="C42" s="23">
        <v>14000</v>
      </c>
      <c r="D42" s="24" t="s">
        <v>88</v>
      </c>
      <c r="F42" s="87">
        <v>0</v>
      </c>
      <c r="G42" s="30" t="s">
        <v>46</v>
      </c>
      <c r="H42" s="31">
        <f>C42*F42</f>
        <v>0</v>
      </c>
    </row>
    <row r="43" spans="1:13">
      <c r="A43" s="50"/>
      <c r="B43" s="51" t="s">
        <v>89</v>
      </c>
      <c r="C43" s="23">
        <v>18190</v>
      </c>
      <c r="D43" s="24" t="s">
        <v>88</v>
      </c>
      <c r="F43" s="87">
        <v>0</v>
      </c>
      <c r="G43" s="30" t="s">
        <v>46</v>
      </c>
      <c r="H43" s="31">
        <f>C43*F43</f>
        <v>0</v>
      </c>
    </row>
    <row r="44" spans="1:13">
      <c r="A44" s="28" t="s">
        <v>90</v>
      </c>
      <c r="B44" s="29" t="s">
        <v>91</v>
      </c>
      <c r="C44" s="23">
        <v>300</v>
      </c>
      <c r="D44" s="24" t="s">
        <v>88</v>
      </c>
      <c r="F44" s="87">
        <v>0</v>
      </c>
      <c r="G44" s="30" t="s">
        <v>46</v>
      </c>
      <c r="H44" s="31">
        <f>C44*F44</f>
        <v>0</v>
      </c>
      <c r="J44" s="23"/>
    </row>
    <row r="45" spans="1:13" ht="8.25" customHeight="1">
      <c r="A45" s="28"/>
      <c r="B45" s="48"/>
      <c r="D45" s="49"/>
      <c r="E45" s="24"/>
      <c r="F45" s="31"/>
      <c r="G45"/>
      <c r="H45"/>
    </row>
    <row r="46" spans="1:13">
      <c r="A46" s="28"/>
      <c r="B46" s="32" t="s">
        <v>92</v>
      </c>
      <c r="C46" s="33"/>
      <c r="D46" s="34"/>
      <c r="E46" s="35"/>
      <c r="G46" s="34"/>
      <c r="H46" s="36">
        <f>SUM(H42:H44)</f>
        <v>0</v>
      </c>
    </row>
    <row r="47" spans="1:13" ht="15.75">
      <c r="A47" s="45" t="s">
        <v>14</v>
      </c>
      <c r="B47" s="27" t="s">
        <v>93</v>
      </c>
      <c r="C47" s="46"/>
      <c r="D47" s="52"/>
      <c r="E47" s="53"/>
      <c r="G47" s="54"/>
      <c r="H47" s="55"/>
    </row>
    <row r="48" spans="1:13">
      <c r="A48" s="28" t="s">
        <v>94</v>
      </c>
      <c r="B48" s="29" t="s">
        <v>95</v>
      </c>
      <c r="C48" s="23">
        <v>12800</v>
      </c>
      <c r="D48" s="24" t="s">
        <v>80</v>
      </c>
      <c r="F48" s="87">
        <v>0</v>
      </c>
      <c r="G48" s="30" t="s">
        <v>46</v>
      </c>
      <c r="H48" s="31">
        <f>C48*F48</f>
        <v>0</v>
      </c>
    </row>
    <row r="49" spans="1:13">
      <c r="A49" s="28" t="s">
        <v>96</v>
      </c>
      <c r="B49" s="29" t="s">
        <v>97</v>
      </c>
      <c r="C49" s="56"/>
      <c r="D49" s="39"/>
      <c r="E49" s="40"/>
      <c r="G49" s="57"/>
      <c r="H49" s="58"/>
    </row>
    <row r="50" spans="1:13">
      <c r="A50" s="28"/>
      <c r="B50" s="51" t="s">
        <v>98</v>
      </c>
      <c r="C50" s="23">
        <v>14350</v>
      </c>
      <c r="D50" s="24" t="s">
        <v>88</v>
      </c>
      <c r="F50" s="87">
        <v>0</v>
      </c>
      <c r="G50" s="30" t="s">
        <v>46</v>
      </c>
      <c r="H50" s="31">
        <f>C50*F50</f>
        <v>0</v>
      </c>
    </row>
    <row r="51" spans="1:13">
      <c r="A51" s="28"/>
      <c r="B51" s="51" t="s">
        <v>99</v>
      </c>
      <c r="D51"/>
      <c r="G51"/>
      <c r="H51"/>
    </row>
    <row r="52" spans="1:13">
      <c r="A52" s="28" t="s">
        <v>100</v>
      </c>
      <c r="B52" s="29" t="s">
        <v>101</v>
      </c>
      <c r="C52" s="23">
        <f>7850+3250+2100</f>
        <v>13200</v>
      </c>
      <c r="D52" s="24" t="s">
        <v>88</v>
      </c>
      <c r="F52" s="87">
        <v>0</v>
      </c>
      <c r="G52" s="30" t="s">
        <v>46</v>
      </c>
      <c r="H52" s="31">
        <f>C52*F52</f>
        <v>0</v>
      </c>
    </row>
    <row r="53" spans="1:13">
      <c r="A53" s="28" t="s">
        <v>102</v>
      </c>
      <c r="B53" s="29" t="s">
        <v>103</v>
      </c>
      <c r="L53" s="23"/>
      <c r="M53" s="23"/>
    </row>
    <row r="54" spans="1:13">
      <c r="A54" s="28"/>
      <c r="B54" s="51" t="s">
        <v>104</v>
      </c>
      <c r="C54" s="23">
        <v>8450</v>
      </c>
      <c r="D54" s="24" t="s">
        <v>80</v>
      </c>
      <c r="F54" s="87">
        <v>0</v>
      </c>
      <c r="G54" s="30" t="s">
        <v>46</v>
      </c>
      <c r="H54" s="31">
        <f>C54*F54</f>
        <v>0</v>
      </c>
      <c r="L54" s="23"/>
      <c r="M54" s="23"/>
    </row>
    <row r="55" spans="1:13">
      <c r="A55" s="28" t="s">
        <v>105</v>
      </c>
      <c r="B55" s="29" t="s">
        <v>106</v>
      </c>
      <c r="L55" s="23"/>
      <c r="M55" s="23"/>
    </row>
    <row r="56" spans="1:13">
      <c r="A56" s="28"/>
      <c r="B56" s="51" t="s">
        <v>107</v>
      </c>
      <c r="C56" s="23">
        <v>7250</v>
      </c>
      <c r="D56" s="24" t="s">
        <v>80</v>
      </c>
      <c r="F56" s="87">
        <v>0</v>
      </c>
      <c r="G56" s="30" t="s">
        <v>46</v>
      </c>
      <c r="H56" s="31">
        <f>C56*F56</f>
        <v>0</v>
      </c>
      <c r="L56" s="23"/>
      <c r="M56" s="23"/>
    </row>
    <row r="57" spans="1:13" ht="7.5" customHeight="1">
      <c r="A57" s="28"/>
      <c r="B57" s="48"/>
      <c r="D57" s="49"/>
      <c r="E57" s="24"/>
      <c r="F57" s="31"/>
      <c r="G57"/>
      <c r="H57"/>
    </row>
    <row r="58" spans="1:13">
      <c r="A58" s="28"/>
      <c r="B58" s="32" t="s">
        <v>108</v>
      </c>
      <c r="C58" s="33"/>
      <c r="D58" s="34"/>
      <c r="E58" s="35"/>
      <c r="G58" s="34"/>
      <c r="H58" s="36">
        <f>SUM(H48:H56)</f>
        <v>0</v>
      </c>
    </row>
    <row r="59" spans="1:13" ht="15.75">
      <c r="A59" s="59" t="s">
        <v>16</v>
      </c>
      <c r="B59" s="27" t="s">
        <v>17</v>
      </c>
      <c r="C59" s="46"/>
      <c r="D59" s="52"/>
      <c r="E59" s="53"/>
      <c r="G59" s="54"/>
      <c r="H59" s="55"/>
    </row>
    <row r="60" spans="1:13" ht="15.75">
      <c r="A60" s="28" t="s">
        <v>109</v>
      </c>
      <c r="B60" s="29" t="s">
        <v>110</v>
      </c>
      <c r="D60" s="52"/>
      <c r="E60" s="53"/>
      <c r="G60" s="54"/>
      <c r="H60" s="55"/>
    </row>
    <row r="61" spans="1:13">
      <c r="A61" s="59"/>
      <c r="B61" s="80" t="s">
        <v>111</v>
      </c>
      <c r="C61" s="23">
        <v>200</v>
      </c>
      <c r="D61" s="24" t="s">
        <v>80</v>
      </c>
      <c r="F61" s="87">
        <v>0</v>
      </c>
      <c r="G61" s="30" t="s">
        <v>46</v>
      </c>
      <c r="H61" s="31">
        <f t="shared" ref="H61:H62" si="1">C61*F61</f>
        <v>0</v>
      </c>
    </row>
    <row r="62" spans="1:13">
      <c r="A62" s="59"/>
      <c r="B62" s="80" t="s">
        <v>112</v>
      </c>
      <c r="C62" s="23">
        <v>20</v>
      </c>
      <c r="D62" s="24" t="s">
        <v>80</v>
      </c>
      <c r="F62" s="87">
        <v>0</v>
      </c>
      <c r="G62" s="30" t="s">
        <v>46</v>
      </c>
      <c r="H62" s="31">
        <f t="shared" si="1"/>
        <v>0</v>
      </c>
    </row>
    <row r="63" spans="1:13">
      <c r="A63" s="28" t="s">
        <v>113</v>
      </c>
      <c r="B63" s="29" t="s">
        <v>114</v>
      </c>
    </row>
    <row r="64" spans="1:13">
      <c r="A64" s="28"/>
      <c r="B64" s="51" t="s">
        <v>115</v>
      </c>
      <c r="C64" s="23">
        <v>4800</v>
      </c>
      <c r="D64" s="24" t="s">
        <v>80</v>
      </c>
      <c r="F64" s="87">
        <v>0</v>
      </c>
      <c r="G64" s="30" t="s">
        <v>46</v>
      </c>
      <c r="H64" s="31">
        <f t="shared" ref="H64" si="2">C64*F64</f>
        <v>0</v>
      </c>
    </row>
    <row r="65" spans="1:8">
      <c r="A65" s="28" t="s">
        <v>116</v>
      </c>
      <c r="B65" s="29" t="s">
        <v>117</v>
      </c>
    </row>
    <row r="66" spans="1:8">
      <c r="A66" s="28"/>
      <c r="B66" s="51" t="s">
        <v>118</v>
      </c>
      <c r="C66" s="23">
        <v>5</v>
      </c>
      <c r="D66" s="24" t="s">
        <v>83</v>
      </c>
      <c r="F66" s="87">
        <v>0</v>
      </c>
      <c r="G66" s="30" t="s">
        <v>46</v>
      </c>
      <c r="H66" s="31">
        <f t="shared" ref="H66" si="3">C66*F66</f>
        <v>0</v>
      </c>
    </row>
    <row r="67" spans="1:8">
      <c r="A67" s="28" t="s">
        <v>119</v>
      </c>
      <c r="B67" s="29" t="s">
        <v>120</v>
      </c>
      <c r="G67" s="30"/>
    </row>
    <row r="68" spans="1:8">
      <c r="A68" s="28" t="s">
        <v>121</v>
      </c>
      <c r="B68" s="51" t="s">
        <v>122</v>
      </c>
      <c r="C68" s="23">
        <v>900</v>
      </c>
      <c r="D68" s="24" t="s">
        <v>80</v>
      </c>
      <c r="F68" s="87">
        <v>0</v>
      </c>
      <c r="G68" s="30" t="s">
        <v>46</v>
      </c>
      <c r="H68" s="31">
        <f>C68*F68</f>
        <v>0</v>
      </c>
    </row>
    <row r="69" spans="1:8">
      <c r="A69" s="28" t="s">
        <v>123</v>
      </c>
      <c r="B69" s="51" t="s">
        <v>124</v>
      </c>
      <c r="C69" s="23">
        <v>900</v>
      </c>
      <c r="D69" s="24" t="s">
        <v>80</v>
      </c>
      <c r="F69" s="87">
        <v>0</v>
      </c>
      <c r="G69" s="30" t="s">
        <v>46</v>
      </c>
      <c r="H69" s="31">
        <f>C69*F69</f>
        <v>0</v>
      </c>
    </row>
    <row r="70" spans="1:8" ht="7.5" customHeight="1">
      <c r="B70" s="48"/>
      <c r="D70" s="49"/>
      <c r="E70" s="24"/>
      <c r="F70" s="31"/>
      <c r="G70"/>
      <c r="H70"/>
    </row>
    <row r="71" spans="1:8">
      <c r="B71" s="32" t="s">
        <v>125</v>
      </c>
      <c r="C71" s="33"/>
      <c r="D71" s="34"/>
      <c r="E71" s="35"/>
      <c r="G71" s="34"/>
      <c r="H71" s="36">
        <f>SUM(H61:H69)</f>
        <v>0</v>
      </c>
    </row>
    <row r="72" spans="1:8">
      <c r="A72" s="59" t="s">
        <v>18</v>
      </c>
      <c r="B72" s="27" t="s">
        <v>19</v>
      </c>
      <c r="H72" s="38"/>
    </row>
    <row r="73" spans="1:8">
      <c r="A73" s="28" t="s">
        <v>126</v>
      </c>
      <c r="B73" s="29" t="s">
        <v>127</v>
      </c>
      <c r="H73" s="38"/>
    </row>
    <row r="74" spans="1:8">
      <c r="A74" s="28"/>
      <c r="B74" s="51" t="s">
        <v>128</v>
      </c>
      <c r="C74" s="23">
        <v>3</v>
      </c>
      <c r="D74" s="24" t="s">
        <v>53</v>
      </c>
      <c r="F74" s="87">
        <v>0</v>
      </c>
      <c r="G74" s="30" t="s">
        <v>46</v>
      </c>
      <c r="H74" s="31">
        <f>C74*F74</f>
        <v>0</v>
      </c>
    </row>
    <row r="75" spans="1:8">
      <c r="A75" s="28"/>
      <c r="B75" s="51" t="s">
        <v>129</v>
      </c>
      <c r="C75" s="23">
        <v>8</v>
      </c>
      <c r="D75" s="24" t="s">
        <v>53</v>
      </c>
      <c r="F75" s="87">
        <v>0</v>
      </c>
      <c r="G75" s="30" t="s">
        <v>46</v>
      </c>
      <c r="H75" s="31">
        <f>C75*F75</f>
        <v>0</v>
      </c>
    </row>
    <row r="76" spans="1:8">
      <c r="A76" s="28"/>
      <c r="B76" s="51" t="s">
        <v>130</v>
      </c>
      <c r="C76" s="23">
        <v>2</v>
      </c>
      <c r="D76" s="24" t="s">
        <v>53</v>
      </c>
      <c r="F76" s="87">
        <v>0</v>
      </c>
      <c r="G76" s="30" t="s">
        <v>46</v>
      </c>
      <c r="H76" s="31">
        <f>C76*F76</f>
        <v>0</v>
      </c>
    </row>
    <row r="77" spans="1:8">
      <c r="A77" s="28"/>
      <c r="B77" s="51" t="s">
        <v>131</v>
      </c>
      <c r="C77" s="23">
        <v>9</v>
      </c>
      <c r="D77" s="24" t="s">
        <v>53</v>
      </c>
      <c r="F77" s="87">
        <v>0</v>
      </c>
      <c r="G77" s="30" t="s">
        <v>46</v>
      </c>
      <c r="H77" s="31">
        <f>C77*F77</f>
        <v>0</v>
      </c>
    </row>
    <row r="78" spans="1:8">
      <c r="A78" s="28" t="s">
        <v>132</v>
      </c>
      <c r="B78" s="29" t="s">
        <v>133</v>
      </c>
      <c r="H78" s="38"/>
    </row>
    <row r="79" spans="1:8">
      <c r="A79" s="28"/>
      <c r="B79" s="51" t="s">
        <v>134</v>
      </c>
      <c r="C79" s="23">
        <f>C74+C75</f>
        <v>11</v>
      </c>
      <c r="D79" s="24" t="s">
        <v>53</v>
      </c>
      <c r="F79" s="87">
        <v>0</v>
      </c>
      <c r="G79" s="30" t="s">
        <v>46</v>
      </c>
      <c r="H79" s="31">
        <f>C79*F79</f>
        <v>0</v>
      </c>
    </row>
    <row r="80" spans="1:8">
      <c r="A80" s="28"/>
      <c r="B80" s="51" t="s">
        <v>135</v>
      </c>
      <c r="C80" s="23">
        <f>C79+2*C77</f>
        <v>29</v>
      </c>
      <c r="D80" s="24" t="s">
        <v>53</v>
      </c>
      <c r="F80" s="87">
        <v>0</v>
      </c>
      <c r="G80" s="30" t="s">
        <v>46</v>
      </c>
      <c r="H80" s="31">
        <f t="shared" ref="H80:H83" si="4">C80*F80</f>
        <v>0</v>
      </c>
    </row>
    <row r="81" spans="1:8">
      <c r="A81" s="28"/>
      <c r="B81" s="51" t="s">
        <v>136</v>
      </c>
      <c r="C81" s="23">
        <v>4</v>
      </c>
      <c r="D81" s="24" t="s">
        <v>53</v>
      </c>
      <c r="F81" s="87">
        <v>0</v>
      </c>
      <c r="G81" s="30" t="s">
        <v>46</v>
      </c>
      <c r="H81" s="31">
        <f t="shared" ref="H81:H82" si="5">C81*F81</f>
        <v>0</v>
      </c>
    </row>
    <row r="82" spans="1:8">
      <c r="A82" s="28"/>
      <c r="B82" s="51" t="s">
        <v>137</v>
      </c>
      <c r="C82" s="23">
        <v>8</v>
      </c>
      <c r="D82" s="24" t="s">
        <v>53</v>
      </c>
      <c r="F82" s="87">
        <v>0</v>
      </c>
      <c r="G82" s="30" t="s">
        <v>46</v>
      </c>
      <c r="H82" s="31">
        <f t="shared" si="5"/>
        <v>0</v>
      </c>
    </row>
    <row r="83" spans="1:8">
      <c r="A83" s="28"/>
      <c r="B83" s="51" t="s">
        <v>138</v>
      </c>
      <c r="C83" s="23">
        <v>2</v>
      </c>
      <c r="D83" s="24" t="s">
        <v>53</v>
      </c>
      <c r="F83" s="87">
        <v>0</v>
      </c>
      <c r="G83" s="30" t="s">
        <v>46</v>
      </c>
      <c r="H83" s="31">
        <f t="shared" si="4"/>
        <v>0</v>
      </c>
    </row>
    <row r="84" spans="1:8">
      <c r="A84" s="28" t="s">
        <v>139</v>
      </c>
      <c r="B84" s="29" t="s">
        <v>140</v>
      </c>
      <c r="H84" s="38"/>
    </row>
    <row r="85" spans="1:8">
      <c r="A85" s="28"/>
      <c r="B85" s="51" t="s">
        <v>141</v>
      </c>
      <c r="C85" s="23">
        <f>C86</f>
        <v>14</v>
      </c>
      <c r="D85" s="24" t="s">
        <v>53</v>
      </c>
      <c r="F85" s="87">
        <v>0</v>
      </c>
      <c r="G85" s="30" t="s">
        <v>46</v>
      </c>
      <c r="H85" s="31">
        <f>C85*F85</f>
        <v>0</v>
      </c>
    </row>
    <row r="86" spans="1:8">
      <c r="A86" s="28"/>
      <c r="B86" s="51" t="s">
        <v>142</v>
      </c>
      <c r="C86" s="23">
        <f>C88+C89</f>
        <v>14</v>
      </c>
      <c r="D86" s="24" t="s">
        <v>53</v>
      </c>
      <c r="F86" s="87">
        <v>0</v>
      </c>
      <c r="G86" s="30" t="s">
        <v>46</v>
      </c>
      <c r="H86" s="31">
        <f>C86*F86</f>
        <v>0</v>
      </c>
    </row>
    <row r="87" spans="1:8">
      <c r="A87" s="28" t="s">
        <v>143</v>
      </c>
      <c r="B87" s="29" t="s">
        <v>144</v>
      </c>
      <c r="H87" s="38"/>
    </row>
    <row r="88" spans="1:8">
      <c r="A88" s="28"/>
      <c r="B88" s="51" t="s">
        <v>145</v>
      </c>
      <c r="C88" s="23">
        <v>2</v>
      </c>
      <c r="D88" s="24" t="s">
        <v>53</v>
      </c>
      <c r="F88" s="87">
        <v>0</v>
      </c>
      <c r="G88" s="30" t="s">
        <v>46</v>
      </c>
      <c r="H88" s="31">
        <f>C88*F88</f>
        <v>0</v>
      </c>
    </row>
    <row r="89" spans="1:8">
      <c r="A89" s="28"/>
      <c r="B89" s="51" t="s">
        <v>146</v>
      </c>
      <c r="C89" s="23">
        <v>12</v>
      </c>
      <c r="D89" s="24" t="s">
        <v>53</v>
      </c>
      <c r="F89" s="87">
        <v>0</v>
      </c>
      <c r="G89" s="30" t="s">
        <v>46</v>
      </c>
      <c r="H89" s="31">
        <f>C89*F89</f>
        <v>0</v>
      </c>
    </row>
    <row r="90" spans="1:8">
      <c r="A90" s="28" t="s">
        <v>147</v>
      </c>
      <c r="B90" s="29" t="s">
        <v>148</v>
      </c>
      <c r="H90" s="38"/>
    </row>
    <row r="91" spans="1:8">
      <c r="A91" s="28"/>
      <c r="B91" s="51" t="s">
        <v>149</v>
      </c>
      <c r="C91" s="23">
        <f>C86</f>
        <v>14</v>
      </c>
      <c r="D91" s="24" t="s">
        <v>53</v>
      </c>
      <c r="F91" s="87">
        <v>0</v>
      </c>
      <c r="G91" s="30" t="s">
        <v>46</v>
      </c>
      <c r="H91" s="31">
        <f>C91*F91</f>
        <v>0</v>
      </c>
    </row>
    <row r="92" spans="1:8">
      <c r="A92" s="28"/>
      <c r="B92" s="51" t="s">
        <v>150</v>
      </c>
      <c r="C92" s="23">
        <f>C82+C83</f>
        <v>10</v>
      </c>
      <c r="D92" s="24" t="s">
        <v>53</v>
      </c>
      <c r="F92" s="87">
        <v>0</v>
      </c>
      <c r="G92" s="30" t="s">
        <v>46</v>
      </c>
      <c r="H92" s="31">
        <f>C92*F92</f>
        <v>0</v>
      </c>
    </row>
    <row r="93" spans="1:8">
      <c r="A93" s="28" t="s">
        <v>151</v>
      </c>
      <c r="B93" s="29" t="s">
        <v>152</v>
      </c>
      <c r="C93"/>
      <c r="D93"/>
      <c r="F93"/>
      <c r="G93"/>
      <c r="H93"/>
    </row>
    <row r="94" spans="1:8">
      <c r="A94" s="28"/>
      <c r="B94" s="51" t="s">
        <v>153</v>
      </c>
      <c r="C94" s="23">
        <v>2</v>
      </c>
      <c r="D94" s="24" t="s">
        <v>53</v>
      </c>
      <c r="F94" s="87">
        <v>0</v>
      </c>
      <c r="G94" s="30" t="s">
        <v>46</v>
      </c>
      <c r="H94" s="31">
        <f>C94*F94</f>
        <v>0</v>
      </c>
    </row>
    <row r="95" spans="1:8">
      <c r="A95" s="28"/>
      <c r="B95" s="51" t="s">
        <v>154</v>
      </c>
      <c r="C95" s="23">
        <v>1</v>
      </c>
      <c r="D95" s="24" t="s">
        <v>53</v>
      </c>
      <c r="F95" s="87">
        <v>0</v>
      </c>
      <c r="G95" s="30" t="s">
        <v>46</v>
      </c>
      <c r="H95" s="31">
        <f>C95*F95</f>
        <v>0</v>
      </c>
    </row>
    <row r="96" spans="1:8">
      <c r="A96" s="28" t="s">
        <v>155</v>
      </c>
      <c r="B96" s="29" t="s">
        <v>156</v>
      </c>
      <c r="H96" s="38"/>
    </row>
    <row r="97" spans="1:17">
      <c r="A97" s="28" t="s">
        <v>157</v>
      </c>
      <c r="B97" s="51" t="s">
        <v>158</v>
      </c>
      <c r="C97" s="23">
        <v>12</v>
      </c>
      <c r="D97" s="24" t="s">
        <v>53</v>
      </c>
      <c r="F97" s="87">
        <v>0</v>
      </c>
      <c r="G97" s="30" t="s">
        <v>46</v>
      </c>
      <c r="H97" s="31">
        <f>C97*F97</f>
        <v>0</v>
      </c>
    </row>
    <row r="98" spans="1:17">
      <c r="A98" s="28" t="s">
        <v>159</v>
      </c>
      <c r="B98" s="51" t="s">
        <v>160</v>
      </c>
      <c r="C98" s="23">
        <v>22</v>
      </c>
      <c r="D98" s="24" t="s">
        <v>83</v>
      </c>
      <c r="F98" s="87">
        <v>0</v>
      </c>
      <c r="G98" s="30" t="s">
        <v>46</v>
      </c>
      <c r="H98" s="31">
        <f>C98*F98</f>
        <v>0</v>
      </c>
    </row>
    <row r="99" spans="1:17" ht="7.5" customHeight="1">
      <c r="A99" s="48"/>
      <c r="B99" s="48"/>
      <c r="D99" s="49"/>
      <c r="E99" s="24"/>
      <c r="F99" s="31"/>
      <c r="G99"/>
      <c r="H99"/>
    </row>
    <row r="100" spans="1:17">
      <c r="A100" s="60"/>
      <c r="B100" s="32" t="s">
        <v>161</v>
      </c>
      <c r="C100" s="33"/>
      <c r="D100" s="34"/>
      <c r="E100" s="35"/>
      <c r="G100" s="34"/>
      <c r="H100" s="36">
        <f>SUM(H74:H98)</f>
        <v>0</v>
      </c>
    </row>
    <row r="101" spans="1:17" ht="15.75">
      <c r="A101" s="22" t="s">
        <v>162</v>
      </c>
    </row>
    <row r="102" spans="1:17">
      <c r="A102" s="59" t="s">
        <v>21</v>
      </c>
      <c r="B102" s="27" t="s">
        <v>13</v>
      </c>
      <c r="D102" s="39"/>
      <c r="E102" s="40"/>
      <c r="G102" s="61"/>
      <c r="H102"/>
    </row>
    <row r="103" spans="1:17">
      <c r="A103" s="28" t="s">
        <v>163</v>
      </c>
      <c r="B103" s="29" t="s">
        <v>164</v>
      </c>
      <c r="D103" s="39"/>
      <c r="E103" s="40"/>
      <c r="G103" s="61"/>
      <c r="H103"/>
    </row>
    <row r="104" spans="1:17">
      <c r="A104" s="28"/>
      <c r="B104" s="62" t="s">
        <v>165</v>
      </c>
      <c r="C104" s="23">
        <v>1549.6000000000001</v>
      </c>
      <c r="D104" s="24" t="s">
        <v>88</v>
      </c>
      <c r="F104" s="87">
        <v>0</v>
      </c>
      <c r="G104" s="30" t="s">
        <v>46</v>
      </c>
      <c r="H104" s="31">
        <f t="shared" ref="H104:H117" si="6">C104*F104</f>
        <v>0</v>
      </c>
      <c r="J104" s="63"/>
      <c r="K104" s="63"/>
      <c r="L104" s="63"/>
      <c r="M104" s="63"/>
      <c r="N104" s="23"/>
      <c r="O104" s="23"/>
      <c r="P104" s="23"/>
      <c r="Q104" s="23"/>
    </row>
    <row r="105" spans="1:17">
      <c r="A105" s="28"/>
      <c r="B105" s="62" t="s">
        <v>166</v>
      </c>
      <c r="C105" s="23">
        <v>83.2</v>
      </c>
      <c r="D105" s="24" t="s">
        <v>88</v>
      </c>
      <c r="F105" s="87">
        <v>0</v>
      </c>
      <c r="G105" s="30" t="s">
        <v>46</v>
      </c>
      <c r="H105" s="31">
        <f t="shared" si="6"/>
        <v>0</v>
      </c>
      <c r="J105" s="63"/>
      <c r="K105" s="63"/>
      <c r="L105" s="63"/>
      <c r="M105" s="63"/>
      <c r="N105" s="23"/>
      <c r="O105" s="23"/>
      <c r="P105" s="23"/>
      <c r="Q105" s="23"/>
    </row>
    <row r="106" spans="1:17">
      <c r="A106" s="28"/>
      <c r="B106" s="62" t="s">
        <v>167</v>
      </c>
      <c r="C106" s="23">
        <v>95.68</v>
      </c>
      <c r="D106" s="24" t="s">
        <v>88</v>
      </c>
      <c r="F106" s="87">
        <v>0</v>
      </c>
      <c r="G106" s="30" t="s">
        <v>46</v>
      </c>
      <c r="H106" s="31">
        <f t="shared" si="6"/>
        <v>0</v>
      </c>
      <c r="J106" s="63"/>
      <c r="K106" s="63"/>
      <c r="L106" s="63"/>
      <c r="M106" s="63"/>
      <c r="N106" s="23"/>
      <c r="O106" s="23"/>
      <c r="P106" s="23"/>
      <c r="Q106" s="23"/>
    </row>
    <row r="107" spans="1:17">
      <c r="A107" s="28"/>
      <c r="B107" s="62" t="s">
        <v>168</v>
      </c>
      <c r="C107" s="23">
        <v>213.89999999999998</v>
      </c>
      <c r="D107" s="24" t="s">
        <v>88</v>
      </c>
      <c r="F107" s="87">
        <v>0</v>
      </c>
      <c r="G107" s="30" t="s">
        <v>46</v>
      </c>
      <c r="H107" s="31">
        <f t="shared" si="6"/>
        <v>0</v>
      </c>
      <c r="J107" s="63"/>
      <c r="K107" s="63"/>
      <c r="L107" s="63"/>
      <c r="M107" s="63"/>
      <c r="N107" s="23"/>
      <c r="O107" s="23"/>
      <c r="P107" s="23"/>
      <c r="Q107" s="23"/>
    </row>
    <row r="108" spans="1:17">
      <c r="A108" s="28"/>
      <c r="B108" s="62" t="s">
        <v>169</v>
      </c>
      <c r="C108" s="23">
        <v>71.069999999999993</v>
      </c>
      <c r="D108" s="24" t="s">
        <v>88</v>
      </c>
      <c r="F108" s="87">
        <v>0</v>
      </c>
      <c r="G108" s="30" t="s">
        <v>46</v>
      </c>
      <c r="H108" s="31">
        <f t="shared" si="6"/>
        <v>0</v>
      </c>
      <c r="J108" s="63"/>
      <c r="K108" s="63"/>
      <c r="L108" s="63"/>
      <c r="M108" s="63"/>
      <c r="N108" s="23"/>
      <c r="O108" s="23"/>
      <c r="P108" s="23"/>
      <c r="Q108" s="23"/>
    </row>
    <row r="109" spans="1:17">
      <c r="A109" s="28"/>
      <c r="B109" s="62" t="s">
        <v>170</v>
      </c>
      <c r="C109" s="23">
        <v>126.96</v>
      </c>
      <c r="D109" s="24" t="s">
        <v>88</v>
      </c>
      <c r="F109" s="87">
        <v>0</v>
      </c>
      <c r="G109" s="30" t="s">
        <v>46</v>
      </c>
      <c r="H109" s="31">
        <f t="shared" si="6"/>
        <v>0</v>
      </c>
      <c r="J109" s="63"/>
      <c r="K109" s="63"/>
      <c r="L109" s="63"/>
      <c r="M109" s="63"/>
      <c r="N109" s="23"/>
      <c r="O109" s="23"/>
      <c r="P109" s="23"/>
      <c r="Q109" s="23"/>
    </row>
    <row r="110" spans="1:17">
      <c r="A110" s="28"/>
      <c r="B110" s="62" t="s">
        <v>171</v>
      </c>
      <c r="C110" s="23">
        <v>218.5</v>
      </c>
      <c r="D110" s="24" t="s">
        <v>88</v>
      </c>
      <c r="F110" s="87">
        <v>0</v>
      </c>
      <c r="G110" s="30" t="s">
        <v>46</v>
      </c>
      <c r="H110" s="31">
        <f t="shared" si="6"/>
        <v>0</v>
      </c>
      <c r="J110" s="63"/>
      <c r="K110" s="63"/>
      <c r="L110" s="63"/>
      <c r="M110" s="63"/>
      <c r="N110" s="23"/>
      <c r="O110" s="23"/>
      <c r="P110" s="23"/>
      <c r="Q110" s="23"/>
    </row>
    <row r="111" spans="1:17">
      <c r="A111" s="28"/>
      <c r="B111" s="62" t="s">
        <v>172</v>
      </c>
      <c r="C111" s="23">
        <v>214.20000000000002</v>
      </c>
      <c r="D111" s="24" t="s">
        <v>88</v>
      </c>
      <c r="F111" s="87">
        <v>0</v>
      </c>
      <c r="G111" s="30" t="s">
        <v>46</v>
      </c>
      <c r="H111" s="31">
        <f t="shared" si="6"/>
        <v>0</v>
      </c>
      <c r="J111" s="63"/>
      <c r="K111" s="63"/>
      <c r="L111" s="63"/>
      <c r="M111" s="63"/>
      <c r="N111" s="23"/>
      <c r="O111" s="23"/>
      <c r="P111" s="23"/>
      <c r="Q111" s="23"/>
    </row>
    <row r="112" spans="1:17">
      <c r="A112" s="28"/>
      <c r="B112" s="62" t="s">
        <v>173</v>
      </c>
      <c r="C112" s="23">
        <v>111.00000000000001</v>
      </c>
      <c r="D112" s="24" t="s">
        <v>88</v>
      </c>
      <c r="F112" s="87">
        <v>0</v>
      </c>
      <c r="G112" s="30" t="s">
        <v>46</v>
      </c>
      <c r="H112" s="31">
        <f t="shared" si="6"/>
        <v>0</v>
      </c>
      <c r="J112" s="63"/>
      <c r="K112" s="63"/>
      <c r="L112" s="63"/>
      <c r="M112" s="63"/>
      <c r="N112" s="23"/>
      <c r="O112" s="23"/>
      <c r="P112" s="23"/>
      <c r="Q112" s="23"/>
    </row>
    <row r="113" spans="1:17">
      <c r="A113" s="28"/>
      <c r="B113" s="62" t="s">
        <v>174</v>
      </c>
      <c r="C113" s="23">
        <v>552.24</v>
      </c>
      <c r="D113" s="24" t="s">
        <v>88</v>
      </c>
      <c r="F113" s="87">
        <v>0</v>
      </c>
      <c r="G113" s="30" t="s">
        <v>46</v>
      </c>
      <c r="H113" s="31">
        <f t="shared" si="6"/>
        <v>0</v>
      </c>
      <c r="J113" s="63"/>
      <c r="K113" s="63"/>
      <c r="L113" s="63"/>
      <c r="M113" s="63"/>
      <c r="N113" s="23"/>
      <c r="O113" s="23"/>
      <c r="P113" s="23"/>
      <c r="Q113" s="23"/>
    </row>
    <row r="114" spans="1:17">
      <c r="A114" s="28"/>
      <c r="B114" s="62" t="s">
        <v>175</v>
      </c>
      <c r="C114" s="23">
        <v>510.59999999999997</v>
      </c>
      <c r="D114" s="24" t="s">
        <v>88</v>
      </c>
      <c r="F114" s="87">
        <v>0</v>
      </c>
      <c r="G114" s="30" t="s">
        <v>46</v>
      </c>
      <c r="H114" s="31">
        <f t="shared" ref="H114:H116" si="7">C114*F114</f>
        <v>0</v>
      </c>
      <c r="J114" s="63"/>
      <c r="K114" s="63"/>
      <c r="L114" s="63"/>
      <c r="M114" s="63"/>
      <c r="N114" s="23"/>
      <c r="O114" s="23"/>
      <c r="P114" s="23"/>
      <c r="Q114" s="23"/>
    </row>
    <row r="115" spans="1:17">
      <c r="A115" s="28"/>
      <c r="B115" s="62" t="s">
        <v>176</v>
      </c>
      <c r="C115" s="23">
        <v>212</v>
      </c>
      <c r="D115" s="24" t="s">
        <v>88</v>
      </c>
      <c r="F115" s="87">
        <v>0</v>
      </c>
      <c r="G115" s="30" t="s">
        <v>46</v>
      </c>
      <c r="H115" s="31">
        <f t="shared" si="7"/>
        <v>0</v>
      </c>
      <c r="J115" s="63"/>
      <c r="K115" s="63"/>
      <c r="L115" s="63"/>
      <c r="M115" s="63"/>
      <c r="N115" s="23"/>
      <c r="O115" s="23"/>
      <c r="P115" s="23"/>
      <c r="Q115" s="23"/>
    </row>
    <row r="116" spans="1:17">
      <c r="A116" s="28"/>
      <c r="B116" s="62" t="s">
        <v>177</v>
      </c>
      <c r="C116" s="23">
        <v>61.75</v>
      </c>
      <c r="D116" s="24" t="s">
        <v>88</v>
      </c>
      <c r="F116" s="87">
        <v>0</v>
      </c>
      <c r="G116" s="30" t="s">
        <v>46</v>
      </c>
      <c r="H116" s="31">
        <f t="shared" si="7"/>
        <v>0</v>
      </c>
      <c r="J116" s="63"/>
      <c r="K116" s="63"/>
      <c r="L116" s="63"/>
      <c r="M116" s="63"/>
      <c r="N116" s="23"/>
      <c r="O116" s="23"/>
      <c r="P116" s="23"/>
      <c r="Q116" s="23"/>
    </row>
    <row r="117" spans="1:17">
      <c r="A117" s="28"/>
      <c r="B117" s="62" t="s">
        <v>178</v>
      </c>
      <c r="C117" s="23">
        <v>5200</v>
      </c>
      <c r="D117" s="24" t="s">
        <v>88</v>
      </c>
      <c r="F117" s="87">
        <v>0</v>
      </c>
      <c r="G117" s="30" t="s">
        <v>46</v>
      </c>
      <c r="H117" s="31">
        <f t="shared" si="6"/>
        <v>0</v>
      </c>
    </row>
    <row r="118" spans="1:17">
      <c r="A118" s="28"/>
      <c r="B118" s="62" t="s">
        <v>179</v>
      </c>
      <c r="C118" s="23">
        <v>6310</v>
      </c>
      <c r="D118" s="24" t="s">
        <v>88</v>
      </c>
      <c r="F118" s="87">
        <v>0</v>
      </c>
      <c r="G118" s="30" t="s">
        <v>46</v>
      </c>
      <c r="H118" s="31">
        <f t="shared" ref="H118:H119" si="8">C118*F118</f>
        <v>0</v>
      </c>
    </row>
    <row r="119" spans="1:17">
      <c r="A119" s="28"/>
      <c r="B119" s="62" t="s">
        <v>180</v>
      </c>
      <c r="C119" s="23">
        <v>500</v>
      </c>
      <c r="D119" s="24" t="s">
        <v>88</v>
      </c>
      <c r="F119" s="87">
        <v>0</v>
      </c>
      <c r="G119" s="30" t="s">
        <v>46</v>
      </c>
      <c r="H119" s="31">
        <f t="shared" si="8"/>
        <v>0</v>
      </c>
    </row>
    <row r="120" spans="1:17">
      <c r="A120" s="28" t="s">
        <v>181</v>
      </c>
      <c r="B120" s="29" t="s">
        <v>182</v>
      </c>
      <c r="D120" s="39"/>
      <c r="E120" s="40"/>
      <c r="G120" s="61"/>
      <c r="H120"/>
    </row>
    <row r="121" spans="1:17">
      <c r="A121" s="64"/>
      <c r="B121" s="62" t="s">
        <v>183</v>
      </c>
      <c r="C121" s="23">
        <v>1500</v>
      </c>
      <c r="D121" s="24" t="s">
        <v>88</v>
      </c>
      <c r="F121" s="87">
        <v>0</v>
      </c>
      <c r="G121" s="30" t="s">
        <v>46</v>
      </c>
      <c r="H121" s="31">
        <f>C121*F121</f>
        <v>0</v>
      </c>
    </row>
    <row r="122" spans="1:17">
      <c r="A122" s="64"/>
      <c r="B122" s="62" t="s">
        <v>184</v>
      </c>
      <c r="C122" s="23">
        <v>2000</v>
      </c>
      <c r="D122" s="24" t="s">
        <v>88</v>
      </c>
      <c r="F122" s="87">
        <v>0</v>
      </c>
      <c r="G122" s="30" t="s">
        <v>46</v>
      </c>
      <c r="H122" s="31">
        <f>C122*F122</f>
        <v>0</v>
      </c>
    </row>
    <row r="123" spans="1:17">
      <c r="A123" s="28" t="s">
        <v>185</v>
      </c>
      <c r="B123" s="29" t="s">
        <v>186</v>
      </c>
      <c r="C123" s="23">
        <v>4</v>
      </c>
      <c r="D123" s="24" t="s">
        <v>53</v>
      </c>
      <c r="F123" s="87">
        <v>0</v>
      </c>
      <c r="G123" s="30" t="s">
        <v>46</v>
      </c>
      <c r="H123" s="31">
        <f>C123*F123</f>
        <v>0</v>
      </c>
    </row>
    <row r="124" spans="1:17">
      <c r="A124" s="28" t="s">
        <v>187</v>
      </c>
      <c r="B124" s="29" t="s">
        <v>188</v>
      </c>
      <c r="C124" s="23">
        <v>42</v>
      </c>
      <c r="D124" s="24" t="s">
        <v>53</v>
      </c>
      <c r="F124" s="87">
        <v>0</v>
      </c>
      <c r="G124" s="30" t="s">
        <v>46</v>
      </c>
      <c r="H124" s="31">
        <f>C124*F124</f>
        <v>0</v>
      </c>
    </row>
    <row r="125" spans="1:17" s="67" customFormat="1">
      <c r="A125" s="28" t="s">
        <v>189</v>
      </c>
      <c r="B125" s="29" t="s">
        <v>190</v>
      </c>
      <c r="C125" s="57">
        <v>3300</v>
      </c>
      <c r="D125" s="65" t="s">
        <v>88</v>
      </c>
      <c r="E125" s="66"/>
      <c r="F125" s="87">
        <v>0</v>
      </c>
      <c r="G125" s="30" t="s">
        <v>46</v>
      </c>
      <c r="H125" s="31">
        <f>C125*F125</f>
        <v>0</v>
      </c>
    </row>
    <row r="126" spans="1:17">
      <c r="A126" s="28" t="s">
        <v>191</v>
      </c>
      <c r="B126" s="29" t="s">
        <v>192</v>
      </c>
      <c r="C126"/>
      <c r="D126"/>
      <c r="G126"/>
      <c r="H126"/>
    </row>
    <row r="127" spans="1:17">
      <c r="A127" s="28"/>
      <c r="B127" s="62" t="s">
        <v>193</v>
      </c>
      <c r="C127" s="23">
        <v>5</v>
      </c>
      <c r="D127" s="24" t="s">
        <v>53</v>
      </c>
      <c r="F127" s="87">
        <v>0</v>
      </c>
      <c r="G127" s="30" t="s">
        <v>46</v>
      </c>
      <c r="H127" s="31">
        <f>C127*F127</f>
        <v>0</v>
      </c>
    </row>
    <row r="128" spans="1:17">
      <c r="A128" s="28"/>
      <c r="B128" s="62" t="s">
        <v>194</v>
      </c>
      <c r="C128" s="23">
        <v>10</v>
      </c>
      <c r="D128" s="24" t="s">
        <v>83</v>
      </c>
      <c r="F128" s="87">
        <v>0</v>
      </c>
      <c r="G128" s="30" t="s">
        <v>46</v>
      </c>
      <c r="H128" s="31">
        <f>C128*F128</f>
        <v>0</v>
      </c>
    </row>
    <row r="129" spans="1:8">
      <c r="A129" s="28" t="s">
        <v>195</v>
      </c>
      <c r="B129" s="29" t="s">
        <v>196</v>
      </c>
      <c r="G129" s="30"/>
    </row>
    <row r="130" spans="1:8">
      <c r="A130" s="28"/>
      <c r="B130" s="62" t="s">
        <v>197</v>
      </c>
      <c r="C130" s="23">
        <v>1</v>
      </c>
      <c r="D130" s="24" t="s">
        <v>53</v>
      </c>
      <c r="F130" s="87">
        <v>0</v>
      </c>
      <c r="G130" s="30" t="s">
        <v>46</v>
      </c>
      <c r="H130" s="31">
        <f>C130*F130</f>
        <v>0</v>
      </c>
    </row>
    <row r="131" spans="1:8" ht="7.5" customHeight="1">
      <c r="A131" s="43"/>
      <c r="B131" s="68"/>
      <c r="D131" s="39"/>
      <c r="E131" s="40"/>
      <c r="G131"/>
      <c r="H131"/>
    </row>
    <row r="132" spans="1:8">
      <c r="A132" s="60"/>
      <c r="B132" s="32" t="s">
        <v>198</v>
      </c>
      <c r="C132" s="33"/>
      <c r="D132" s="34"/>
      <c r="E132" s="35"/>
      <c r="F132" s="33"/>
      <c r="G132" s="34"/>
      <c r="H132" s="36">
        <f>SUM(H104:H130)</f>
        <v>0</v>
      </c>
    </row>
    <row r="133" spans="1:8">
      <c r="A133" s="59" t="s">
        <v>22</v>
      </c>
      <c r="B133" s="27" t="s">
        <v>23</v>
      </c>
      <c r="D133" s="39"/>
      <c r="E133" s="40"/>
      <c r="F133" s="42"/>
      <c r="G133" s="61"/>
      <c r="H133"/>
    </row>
    <row r="134" spans="1:8">
      <c r="A134" s="28" t="s">
        <v>199</v>
      </c>
      <c r="B134" s="29" t="s">
        <v>200</v>
      </c>
      <c r="D134" s="39"/>
      <c r="E134" s="40"/>
      <c r="F134" s="42"/>
      <c r="G134" s="61"/>
      <c r="H134"/>
    </row>
    <row r="135" spans="1:8">
      <c r="A135" s="43"/>
      <c r="B135" s="69" t="s">
        <v>201</v>
      </c>
      <c r="C135" s="23">
        <v>38</v>
      </c>
      <c r="D135" s="24" t="s">
        <v>83</v>
      </c>
      <c r="F135" s="87">
        <v>0</v>
      </c>
      <c r="G135" s="30" t="s">
        <v>46</v>
      </c>
      <c r="H135" s="31">
        <f>C135*F135</f>
        <v>0</v>
      </c>
    </row>
    <row r="136" spans="1:8">
      <c r="A136" s="43"/>
      <c r="B136" s="69" t="s">
        <v>202</v>
      </c>
      <c r="C136" s="23">
        <v>257</v>
      </c>
      <c r="D136" s="24" t="s">
        <v>83</v>
      </c>
      <c r="F136" s="87">
        <v>0</v>
      </c>
      <c r="G136" s="30" t="s">
        <v>46</v>
      </c>
      <c r="H136" s="31">
        <f>C136*F136</f>
        <v>0</v>
      </c>
    </row>
    <row r="137" spans="1:8">
      <c r="A137" s="43"/>
      <c r="B137" s="69" t="s">
        <v>203</v>
      </c>
      <c r="C137" s="23">
        <v>351</v>
      </c>
      <c r="D137" s="24" t="s">
        <v>83</v>
      </c>
      <c r="F137" s="87">
        <v>0</v>
      </c>
      <c r="G137" s="30" t="s">
        <v>46</v>
      </c>
      <c r="H137" s="31">
        <f>C137*F137</f>
        <v>0</v>
      </c>
    </row>
    <row r="138" spans="1:8">
      <c r="A138" s="43"/>
      <c r="B138" s="69" t="s">
        <v>204</v>
      </c>
      <c r="C138" s="23">
        <v>2551</v>
      </c>
      <c r="D138" s="24" t="s">
        <v>83</v>
      </c>
      <c r="F138" s="87">
        <v>0</v>
      </c>
      <c r="G138" s="30" t="s">
        <v>46</v>
      </c>
      <c r="H138" s="31">
        <f>C138*F138</f>
        <v>0</v>
      </c>
    </row>
    <row r="139" spans="1:8">
      <c r="A139" s="43"/>
      <c r="B139" s="69" t="s">
        <v>205</v>
      </c>
      <c r="C139" s="23">
        <v>599</v>
      </c>
      <c r="D139" s="24" t="s">
        <v>83</v>
      </c>
      <c r="F139" s="87">
        <v>0</v>
      </c>
      <c r="G139" s="30" t="s">
        <v>46</v>
      </c>
      <c r="H139" s="31">
        <f>C139*F139</f>
        <v>0</v>
      </c>
    </row>
    <row r="140" spans="1:8">
      <c r="A140" s="28" t="s">
        <v>206</v>
      </c>
      <c r="B140" s="29" t="s">
        <v>207</v>
      </c>
      <c r="C140" s="42"/>
      <c r="G140" s="30"/>
    </row>
    <row r="141" spans="1:8">
      <c r="A141" s="28"/>
      <c r="B141" s="69" t="s">
        <v>208</v>
      </c>
      <c r="C141" s="23">
        <v>53</v>
      </c>
      <c r="D141" s="24" t="s">
        <v>53</v>
      </c>
      <c r="F141" s="87">
        <v>0</v>
      </c>
      <c r="G141" s="30" t="s">
        <v>46</v>
      </c>
      <c r="H141" s="31">
        <f>C141*F141</f>
        <v>0</v>
      </c>
    </row>
    <row r="142" spans="1:8">
      <c r="A142" s="28"/>
      <c r="B142" s="69" t="s">
        <v>209</v>
      </c>
      <c r="C142" s="23">
        <v>90</v>
      </c>
      <c r="D142" s="24" t="s">
        <v>83</v>
      </c>
      <c r="F142" s="87">
        <v>0</v>
      </c>
      <c r="G142" s="30" t="s">
        <v>46</v>
      </c>
      <c r="H142" s="31">
        <f>C142*F142</f>
        <v>0</v>
      </c>
    </row>
    <row r="143" spans="1:8">
      <c r="A143" s="28"/>
      <c r="B143" s="69" t="s">
        <v>210</v>
      </c>
      <c r="C143" s="23">
        <v>53</v>
      </c>
      <c r="D143" s="24" t="s">
        <v>53</v>
      </c>
      <c r="F143" s="87">
        <v>0</v>
      </c>
      <c r="G143" s="30" t="s">
        <v>46</v>
      </c>
      <c r="H143" s="31">
        <f>C143*F143</f>
        <v>0</v>
      </c>
    </row>
    <row r="144" spans="1:8">
      <c r="A144" s="28" t="s">
        <v>211</v>
      </c>
      <c r="B144" s="29" t="s">
        <v>212</v>
      </c>
      <c r="G144" s="30"/>
    </row>
    <row r="145" spans="1:15">
      <c r="A145" s="28" t="s">
        <v>213</v>
      </c>
      <c r="B145" s="69" t="s">
        <v>214</v>
      </c>
      <c r="C145" s="23">
        <v>31</v>
      </c>
      <c r="D145" s="24" t="s">
        <v>53</v>
      </c>
      <c r="F145" s="87">
        <v>0</v>
      </c>
      <c r="G145" s="30" t="s">
        <v>46</v>
      </c>
      <c r="H145" s="31">
        <f>C145*F145</f>
        <v>0</v>
      </c>
    </row>
    <row r="146" spans="1:15">
      <c r="A146" s="28" t="s">
        <v>215</v>
      </c>
      <c r="B146" s="69" t="s">
        <v>216</v>
      </c>
      <c r="C146" s="23">
        <v>1</v>
      </c>
      <c r="D146" s="24" t="s">
        <v>53</v>
      </c>
      <c r="F146" s="87">
        <v>0</v>
      </c>
      <c r="G146" s="30" t="s">
        <v>46</v>
      </c>
      <c r="H146" s="31">
        <f>C146*F146</f>
        <v>0</v>
      </c>
    </row>
    <row r="147" spans="1:15">
      <c r="A147" s="28" t="s">
        <v>211</v>
      </c>
      <c r="B147" s="29" t="s">
        <v>217</v>
      </c>
      <c r="C147" s="23">
        <v>42</v>
      </c>
      <c r="D147" s="24" t="s">
        <v>53</v>
      </c>
      <c r="F147" s="87">
        <v>0</v>
      </c>
      <c r="G147" s="30" t="s">
        <v>46</v>
      </c>
      <c r="H147" s="31">
        <f>C147*F147</f>
        <v>0</v>
      </c>
    </row>
    <row r="148" spans="1:15">
      <c r="A148" s="28" t="s">
        <v>218</v>
      </c>
      <c r="B148" s="29" t="s">
        <v>219</v>
      </c>
      <c r="C148" s="23">
        <v>1</v>
      </c>
      <c r="D148" s="24" t="s">
        <v>53</v>
      </c>
      <c r="F148" s="87">
        <v>0</v>
      </c>
      <c r="G148" s="30" t="s">
        <v>46</v>
      </c>
      <c r="H148" s="31">
        <f>C148*F148</f>
        <v>0</v>
      </c>
    </row>
    <row r="149" spans="1:15">
      <c r="A149" s="28" t="s">
        <v>220</v>
      </c>
      <c r="B149" s="29" t="s">
        <v>221</v>
      </c>
      <c r="G149" s="30"/>
    </row>
    <row r="150" spans="1:15">
      <c r="A150" s="28"/>
      <c r="B150" s="69" t="s">
        <v>201</v>
      </c>
      <c r="C150" s="23">
        <v>38</v>
      </c>
      <c r="D150" s="24" t="s">
        <v>83</v>
      </c>
      <c r="F150" s="87">
        <v>0</v>
      </c>
      <c r="G150" s="30" t="s">
        <v>46</v>
      </c>
      <c r="H150" s="31">
        <f t="shared" ref="H150:H153" si="9">C150*F150</f>
        <v>0</v>
      </c>
    </row>
    <row r="151" spans="1:15">
      <c r="A151" s="28"/>
      <c r="B151" s="69" t="s">
        <v>202</v>
      </c>
      <c r="C151" s="23">
        <v>257</v>
      </c>
      <c r="D151" s="24" t="s">
        <v>83</v>
      </c>
      <c r="F151" s="87">
        <v>0</v>
      </c>
      <c r="G151" s="30" t="s">
        <v>46</v>
      </c>
      <c r="H151" s="31">
        <f t="shared" si="9"/>
        <v>0</v>
      </c>
    </row>
    <row r="152" spans="1:15">
      <c r="A152" s="43"/>
      <c r="B152" s="69" t="s">
        <v>203</v>
      </c>
      <c r="C152" s="23">
        <v>351</v>
      </c>
      <c r="D152" s="24" t="s">
        <v>83</v>
      </c>
      <c r="F152" s="87">
        <v>0</v>
      </c>
      <c r="G152" s="30" t="s">
        <v>46</v>
      </c>
      <c r="H152" s="31">
        <f t="shared" si="9"/>
        <v>0</v>
      </c>
    </row>
    <row r="153" spans="1:15">
      <c r="A153" s="43"/>
      <c r="B153" s="69" t="s">
        <v>204</v>
      </c>
      <c r="C153" s="23">
        <v>2551</v>
      </c>
      <c r="D153" s="24" t="s">
        <v>83</v>
      </c>
      <c r="F153" s="87">
        <v>0</v>
      </c>
      <c r="G153" s="30" t="s">
        <v>46</v>
      </c>
      <c r="H153" s="31">
        <f t="shared" si="9"/>
        <v>0</v>
      </c>
    </row>
    <row r="154" spans="1:15">
      <c r="A154" s="28" t="s">
        <v>222</v>
      </c>
      <c r="B154" s="29" t="s">
        <v>223</v>
      </c>
      <c r="C154" s="23">
        <v>1</v>
      </c>
      <c r="D154" s="24" t="s">
        <v>224</v>
      </c>
      <c r="F154" s="87">
        <v>0</v>
      </c>
      <c r="G154" s="30" t="s">
        <v>46</v>
      </c>
      <c r="H154" s="31">
        <f>C154*F154</f>
        <v>0</v>
      </c>
      <c r="O154" s="23"/>
    </row>
    <row r="155" spans="1:15" ht="7.5" customHeight="1">
      <c r="A155" s="43"/>
      <c r="B155" s="68"/>
      <c r="D155" s="39"/>
      <c r="E155" s="40"/>
      <c r="G155"/>
      <c r="H155"/>
    </row>
    <row r="156" spans="1:15">
      <c r="A156" s="60"/>
      <c r="B156" s="32" t="s">
        <v>225</v>
      </c>
      <c r="C156" s="33"/>
      <c r="D156" s="34"/>
      <c r="E156" s="35"/>
      <c r="F156" s="33"/>
      <c r="G156" s="34"/>
      <c r="H156" s="36">
        <f>SUM(H135:H154)</f>
        <v>0</v>
      </c>
    </row>
    <row r="157" spans="1:15">
      <c r="A157" s="59" t="s">
        <v>24</v>
      </c>
      <c r="B157" s="27" t="s">
        <v>226</v>
      </c>
      <c r="D157" s="39"/>
      <c r="E157" s="40"/>
      <c r="F157" s="42"/>
      <c r="G157" s="61"/>
      <c r="H157"/>
    </row>
    <row r="158" spans="1:15">
      <c r="A158" s="28" t="s">
        <v>227</v>
      </c>
      <c r="B158" s="29" t="s">
        <v>228</v>
      </c>
      <c r="D158" s="39"/>
      <c r="E158" s="40"/>
      <c r="F158" s="42"/>
      <c r="G158" s="61"/>
      <c r="H158"/>
    </row>
    <row r="159" spans="1:15">
      <c r="A159" s="43"/>
      <c r="B159" s="69" t="s">
        <v>229</v>
      </c>
      <c r="C159" s="23">
        <v>716</v>
      </c>
      <c r="D159" s="24" t="s">
        <v>83</v>
      </c>
      <c r="F159" s="87">
        <v>0</v>
      </c>
      <c r="G159" s="30" t="s">
        <v>46</v>
      </c>
      <c r="H159" s="31">
        <f>C159*F159</f>
        <v>0</v>
      </c>
    </row>
    <row r="160" spans="1:15">
      <c r="A160" s="43"/>
      <c r="B160" s="69" t="s">
        <v>230</v>
      </c>
      <c r="C160" s="23">
        <v>358</v>
      </c>
      <c r="D160" s="24" t="s">
        <v>83</v>
      </c>
      <c r="F160" s="87">
        <v>0</v>
      </c>
      <c r="G160" s="30" t="s">
        <v>46</v>
      </c>
      <c r="H160" s="31">
        <f>C160*F160</f>
        <v>0</v>
      </c>
    </row>
    <row r="161" spans="1:16">
      <c r="A161" s="43"/>
      <c r="B161" s="69" t="s">
        <v>231</v>
      </c>
      <c r="C161" s="23">
        <v>316</v>
      </c>
      <c r="D161" s="24" t="s">
        <v>83</v>
      </c>
      <c r="F161" s="87">
        <v>0</v>
      </c>
      <c r="G161" s="30" t="s">
        <v>46</v>
      </c>
      <c r="H161" s="31">
        <f>C161*F161</f>
        <v>0</v>
      </c>
    </row>
    <row r="162" spans="1:16">
      <c r="A162" s="43"/>
      <c r="B162" s="69" t="s">
        <v>232</v>
      </c>
      <c r="C162" s="23">
        <v>304</v>
      </c>
      <c r="D162" s="24" t="s">
        <v>83</v>
      </c>
      <c r="F162" s="87">
        <v>0</v>
      </c>
      <c r="G162" s="30" t="s">
        <v>46</v>
      </c>
      <c r="H162" s="31">
        <f>C162*F162</f>
        <v>0</v>
      </c>
      <c r="N162" s="23"/>
    </row>
    <row r="163" spans="1:16">
      <c r="A163" s="28" t="s">
        <v>233</v>
      </c>
      <c r="B163" s="29" t="s">
        <v>234</v>
      </c>
      <c r="D163" s="39"/>
      <c r="E163" s="40"/>
      <c r="G163"/>
      <c r="H163"/>
    </row>
    <row r="164" spans="1:16">
      <c r="A164" s="43"/>
      <c r="B164" s="69" t="s">
        <v>235</v>
      </c>
      <c r="C164" s="23">
        <v>1</v>
      </c>
      <c r="D164" s="24" t="s">
        <v>53</v>
      </c>
      <c r="F164" s="87">
        <v>0</v>
      </c>
      <c r="G164" s="30" t="s">
        <v>46</v>
      </c>
      <c r="H164" s="31">
        <f t="shared" ref="H164:H170" si="10">C164*F164</f>
        <v>0</v>
      </c>
    </row>
    <row r="165" spans="1:16">
      <c r="A165" s="28" t="s">
        <v>236</v>
      </c>
      <c r="B165" s="29" t="s">
        <v>237</v>
      </c>
      <c r="C165" s="23">
        <v>3</v>
      </c>
      <c r="D165" s="24" t="s">
        <v>53</v>
      </c>
      <c r="F165" s="87">
        <v>0</v>
      </c>
      <c r="G165" s="30" t="s">
        <v>46</v>
      </c>
      <c r="H165" s="31">
        <f t="shared" si="10"/>
        <v>0</v>
      </c>
    </row>
    <row r="166" spans="1:16">
      <c r="A166" s="28" t="s">
        <v>238</v>
      </c>
      <c r="B166" s="29" t="s">
        <v>239</v>
      </c>
      <c r="G166" s="30"/>
    </row>
    <row r="167" spans="1:16">
      <c r="A167" s="28"/>
      <c r="B167" s="69" t="s">
        <v>240</v>
      </c>
      <c r="C167" s="23">
        <v>5</v>
      </c>
      <c r="D167" s="24" t="s">
        <v>53</v>
      </c>
      <c r="F167" s="87">
        <v>0</v>
      </c>
      <c r="G167" s="30" t="s">
        <v>46</v>
      </c>
      <c r="H167" s="31">
        <f t="shared" ref="H167:H168" si="11">C167*F167</f>
        <v>0</v>
      </c>
    </row>
    <row r="168" spans="1:16">
      <c r="A168" s="28"/>
      <c r="B168" s="69" t="s">
        <v>241</v>
      </c>
      <c r="C168" s="23">
        <v>4</v>
      </c>
      <c r="D168" s="24" t="s">
        <v>53</v>
      </c>
      <c r="F168" s="87">
        <v>0</v>
      </c>
      <c r="G168" s="30" t="s">
        <v>46</v>
      </c>
      <c r="H168" s="31">
        <f t="shared" si="11"/>
        <v>0</v>
      </c>
    </row>
    <row r="169" spans="1:16">
      <c r="A169" s="28" t="s">
        <v>242</v>
      </c>
      <c r="B169" s="29" t="s">
        <v>243</v>
      </c>
      <c r="C169" s="23">
        <v>1</v>
      </c>
      <c r="D169" s="24" t="s">
        <v>224</v>
      </c>
      <c r="F169" s="87">
        <v>0</v>
      </c>
      <c r="G169" s="30" t="s">
        <v>46</v>
      </c>
      <c r="H169" s="31">
        <f t="shared" si="10"/>
        <v>0</v>
      </c>
    </row>
    <row r="170" spans="1:16">
      <c r="A170" s="28" t="s">
        <v>244</v>
      </c>
      <c r="B170" s="29" t="s">
        <v>245</v>
      </c>
      <c r="C170" s="23">
        <v>42</v>
      </c>
      <c r="D170" s="24" t="s">
        <v>53</v>
      </c>
      <c r="F170" s="87">
        <v>0</v>
      </c>
      <c r="G170" s="30" t="s">
        <v>46</v>
      </c>
      <c r="H170" s="31">
        <f t="shared" si="10"/>
        <v>0</v>
      </c>
    </row>
    <row r="171" spans="1:16" ht="7.5" customHeight="1">
      <c r="A171" s="43"/>
      <c r="B171" s="68"/>
      <c r="D171" s="39"/>
      <c r="E171" s="40"/>
      <c r="G171"/>
      <c r="H171"/>
    </row>
    <row r="172" spans="1:16">
      <c r="A172" s="60"/>
      <c r="B172" s="32" t="s">
        <v>246</v>
      </c>
      <c r="C172" s="33"/>
      <c r="D172" s="34"/>
      <c r="E172" s="35"/>
      <c r="F172" s="33"/>
      <c r="G172" s="34"/>
      <c r="H172" s="36">
        <f>SUM(H159:H170)</f>
        <v>0</v>
      </c>
    </row>
    <row r="173" spans="1:16">
      <c r="A173" s="59" t="s">
        <v>26</v>
      </c>
      <c r="B173" s="27" t="s">
        <v>27</v>
      </c>
      <c r="D173" s="39"/>
      <c r="E173" s="40"/>
      <c r="F173" s="42"/>
      <c r="G173" s="61"/>
      <c r="H173"/>
    </row>
    <row r="174" spans="1:16">
      <c r="A174" s="28" t="s">
        <v>247</v>
      </c>
      <c r="B174" s="29" t="s">
        <v>248</v>
      </c>
      <c r="D174" s="39"/>
      <c r="E174" s="40"/>
      <c r="G174"/>
      <c r="H174"/>
    </row>
    <row r="175" spans="1:16">
      <c r="A175" s="43"/>
      <c r="B175" s="70" t="s">
        <v>249</v>
      </c>
      <c r="C175" s="23">
        <v>1630</v>
      </c>
      <c r="D175" s="24" t="s">
        <v>83</v>
      </c>
      <c r="F175" s="87">
        <v>0</v>
      </c>
      <c r="G175" s="30" t="s">
        <v>46</v>
      </c>
      <c r="H175" s="31">
        <f t="shared" ref="H175:H180" si="12">C175*F175</f>
        <v>0</v>
      </c>
      <c r="N175" s="23"/>
      <c r="P175" s="23"/>
    </row>
    <row r="176" spans="1:16">
      <c r="A176" s="43"/>
      <c r="B176" s="70" t="s">
        <v>250</v>
      </c>
      <c r="C176" s="23">
        <v>259</v>
      </c>
      <c r="D176" s="24" t="s">
        <v>83</v>
      </c>
      <c r="F176" s="87">
        <v>0</v>
      </c>
      <c r="G176" s="30" t="s">
        <v>46</v>
      </c>
      <c r="H176" s="31">
        <f t="shared" si="12"/>
        <v>0</v>
      </c>
      <c r="P176" s="23"/>
    </row>
    <row r="177" spans="1:16">
      <c r="A177" s="43"/>
      <c r="B177" s="70" t="s">
        <v>251</v>
      </c>
      <c r="C177" s="23">
        <v>295</v>
      </c>
      <c r="D177" s="24" t="s">
        <v>83</v>
      </c>
      <c r="F177" s="87">
        <v>0</v>
      </c>
      <c r="G177" s="30" t="s">
        <v>46</v>
      </c>
      <c r="H177" s="31">
        <f t="shared" si="12"/>
        <v>0</v>
      </c>
      <c r="P177" s="23"/>
    </row>
    <row r="178" spans="1:16">
      <c r="A178" s="43"/>
      <c r="B178" s="70" t="s">
        <v>252</v>
      </c>
      <c r="C178" s="23">
        <v>147</v>
      </c>
      <c r="D178" s="24" t="s">
        <v>83</v>
      </c>
      <c r="F178" s="87">
        <v>0</v>
      </c>
      <c r="G178" s="30" t="s">
        <v>46</v>
      </c>
      <c r="H178" s="31">
        <f t="shared" si="12"/>
        <v>0</v>
      </c>
      <c r="P178" s="23"/>
    </row>
    <row r="179" spans="1:16">
      <c r="A179" s="43"/>
      <c r="B179" s="70" t="s">
        <v>253</v>
      </c>
      <c r="C179" s="23">
        <v>83</v>
      </c>
      <c r="D179" s="24" t="s">
        <v>83</v>
      </c>
      <c r="F179" s="87">
        <v>0</v>
      </c>
      <c r="G179" s="30" t="s">
        <v>46</v>
      </c>
      <c r="H179" s="31">
        <f t="shared" si="12"/>
        <v>0</v>
      </c>
      <c r="P179" s="23"/>
    </row>
    <row r="180" spans="1:16">
      <c r="A180" s="43"/>
      <c r="B180" s="70" t="s">
        <v>254</v>
      </c>
      <c r="C180" s="23">
        <v>458</v>
      </c>
      <c r="D180" s="24" t="s">
        <v>83</v>
      </c>
      <c r="F180" s="87">
        <v>0</v>
      </c>
      <c r="G180" s="30" t="s">
        <v>46</v>
      </c>
      <c r="H180" s="31">
        <f t="shared" si="12"/>
        <v>0</v>
      </c>
      <c r="P180" s="23"/>
    </row>
    <row r="181" spans="1:16">
      <c r="A181" s="43"/>
      <c r="B181" s="29" t="s">
        <v>255</v>
      </c>
      <c r="G181" s="30"/>
      <c r="P181" s="23"/>
    </row>
    <row r="182" spans="1:16">
      <c r="A182" s="43"/>
      <c r="B182" s="71" t="s">
        <v>249</v>
      </c>
      <c r="C182" s="23">
        <v>200</v>
      </c>
      <c r="D182" s="24" t="s">
        <v>53</v>
      </c>
      <c r="F182" s="87">
        <v>0</v>
      </c>
      <c r="G182" s="30" t="s">
        <v>46</v>
      </c>
      <c r="H182" s="31">
        <f t="shared" ref="H182:H184" si="13">C182*F182</f>
        <v>0</v>
      </c>
      <c r="P182" s="23"/>
    </row>
    <row r="183" spans="1:16">
      <c r="A183" s="43"/>
      <c r="B183" s="71" t="s">
        <v>256</v>
      </c>
      <c r="C183" s="23">
        <v>42</v>
      </c>
      <c r="D183" s="24" t="s">
        <v>53</v>
      </c>
      <c r="F183" s="87">
        <v>0</v>
      </c>
      <c r="G183" s="30" t="s">
        <v>46</v>
      </c>
      <c r="H183" s="31">
        <f t="shared" si="13"/>
        <v>0</v>
      </c>
      <c r="P183" s="23"/>
    </row>
    <row r="184" spans="1:16">
      <c r="A184" s="43"/>
      <c r="B184" s="71" t="s">
        <v>257</v>
      </c>
      <c r="C184" s="23">
        <v>43</v>
      </c>
      <c r="D184" s="24" t="s">
        <v>53</v>
      </c>
      <c r="F184" s="87">
        <v>0</v>
      </c>
      <c r="G184" s="30" t="s">
        <v>46</v>
      </c>
      <c r="H184" s="31">
        <f t="shared" si="13"/>
        <v>0</v>
      </c>
      <c r="P184" s="23"/>
    </row>
    <row r="185" spans="1:16">
      <c r="A185" s="43"/>
      <c r="B185" s="71" t="s">
        <v>258</v>
      </c>
      <c r="C185" s="23">
        <v>23</v>
      </c>
      <c r="D185" s="24" t="s">
        <v>53</v>
      </c>
      <c r="F185" s="87">
        <v>0</v>
      </c>
      <c r="G185" s="30" t="s">
        <v>46</v>
      </c>
      <c r="H185" s="31">
        <f t="shared" ref="H185:H187" si="14">C185*F185</f>
        <v>0</v>
      </c>
      <c r="P185" s="23"/>
    </row>
    <row r="186" spans="1:16">
      <c r="A186" s="43"/>
      <c r="B186" s="71" t="s">
        <v>259</v>
      </c>
      <c r="C186" s="23">
        <v>51</v>
      </c>
      <c r="D186" s="24" t="s">
        <v>53</v>
      </c>
      <c r="F186" s="87">
        <v>0</v>
      </c>
      <c r="G186" s="30" t="s">
        <v>46</v>
      </c>
      <c r="H186" s="31">
        <f t="shared" si="14"/>
        <v>0</v>
      </c>
      <c r="P186" s="23"/>
    </row>
    <row r="187" spans="1:16">
      <c r="A187" s="43"/>
      <c r="B187" s="71" t="s">
        <v>260</v>
      </c>
      <c r="C187" s="23">
        <v>163</v>
      </c>
      <c r="D187" s="24" t="s">
        <v>53</v>
      </c>
      <c r="F187" s="87">
        <v>0</v>
      </c>
      <c r="G187" s="30" t="s">
        <v>46</v>
      </c>
      <c r="H187" s="31">
        <f t="shared" si="14"/>
        <v>0</v>
      </c>
      <c r="P187" s="23"/>
    </row>
    <row r="188" spans="1:16">
      <c r="A188" s="28" t="s">
        <v>261</v>
      </c>
      <c r="B188" s="29" t="s">
        <v>262</v>
      </c>
      <c r="G188" s="30"/>
      <c r="P188" s="23"/>
    </row>
    <row r="189" spans="1:16">
      <c r="A189" s="28"/>
      <c r="B189" s="70" t="s">
        <v>263</v>
      </c>
      <c r="C189" s="23">
        <v>200</v>
      </c>
      <c r="D189" s="24" t="s">
        <v>53</v>
      </c>
      <c r="F189" s="87">
        <v>0</v>
      </c>
      <c r="G189" s="30" t="s">
        <v>46</v>
      </c>
      <c r="H189" s="31">
        <f t="shared" ref="H189:H192" si="15">C189*F189</f>
        <v>0</v>
      </c>
      <c r="P189" s="23"/>
    </row>
    <row r="190" spans="1:16">
      <c r="A190" s="28"/>
      <c r="B190" s="70" t="s">
        <v>264</v>
      </c>
      <c r="C190" s="23">
        <v>42</v>
      </c>
      <c r="D190" s="24" t="s">
        <v>53</v>
      </c>
      <c r="F190" s="87">
        <v>0</v>
      </c>
      <c r="G190" s="30" t="s">
        <v>46</v>
      </c>
      <c r="H190" s="31">
        <f t="shared" si="15"/>
        <v>0</v>
      </c>
      <c r="P190" s="23"/>
    </row>
    <row r="191" spans="1:16">
      <c r="A191" s="28"/>
      <c r="B191" s="70" t="s">
        <v>265</v>
      </c>
      <c r="C191" s="23">
        <v>66</v>
      </c>
      <c r="D191" s="24" t="s">
        <v>53</v>
      </c>
      <c r="F191" s="87">
        <v>0</v>
      </c>
      <c r="G191" s="30" t="s">
        <v>46</v>
      </c>
      <c r="H191" s="31">
        <f t="shared" si="15"/>
        <v>0</v>
      </c>
      <c r="P191" s="23"/>
    </row>
    <row r="192" spans="1:16">
      <c r="A192" s="28"/>
      <c r="B192" s="70" t="s">
        <v>266</v>
      </c>
      <c r="C192" s="23">
        <v>214</v>
      </c>
      <c r="D192" s="24" t="s">
        <v>53</v>
      </c>
      <c r="F192" s="87">
        <v>0</v>
      </c>
      <c r="G192" s="30" t="s">
        <v>46</v>
      </c>
      <c r="H192" s="31">
        <f t="shared" si="15"/>
        <v>0</v>
      </c>
      <c r="P192" s="23"/>
    </row>
    <row r="193" spans="1:16">
      <c r="A193" s="28" t="s">
        <v>267</v>
      </c>
      <c r="B193" s="29" t="s">
        <v>268</v>
      </c>
      <c r="D193"/>
      <c r="G193"/>
      <c r="H193"/>
      <c r="P193" s="23"/>
    </row>
    <row r="194" spans="1:16">
      <c r="A194" s="28" t="s">
        <v>269</v>
      </c>
      <c r="B194" s="29" t="s">
        <v>270</v>
      </c>
      <c r="D194"/>
      <c r="G194"/>
      <c r="H194"/>
      <c r="P194" s="23"/>
    </row>
    <row r="195" spans="1:16">
      <c r="A195" s="28"/>
      <c r="B195" s="41" t="s">
        <v>271</v>
      </c>
      <c r="C195" s="23">
        <v>2</v>
      </c>
      <c r="D195" s="24" t="s">
        <v>53</v>
      </c>
      <c r="F195" s="87">
        <v>0</v>
      </c>
      <c r="G195" s="30" t="s">
        <v>46</v>
      </c>
      <c r="H195" s="31">
        <f t="shared" ref="H195:H201" si="16">C195*F195</f>
        <v>0</v>
      </c>
      <c r="P195" s="23"/>
    </row>
    <row r="196" spans="1:16">
      <c r="A196" s="28"/>
      <c r="B196" s="41" t="s">
        <v>272</v>
      </c>
      <c r="C196" s="23">
        <v>2</v>
      </c>
      <c r="D196" s="24" t="s">
        <v>53</v>
      </c>
      <c r="F196" s="87">
        <v>0</v>
      </c>
      <c r="G196" s="30" t="s">
        <v>46</v>
      </c>
      <c r="H196" s="31">
        <f t="shared" si="16"/>
        <v>0</v>
      </c>
      <c r="P196" s="23"/>
    </row>
    <row r="197" spans="1:16">
      <c r="A197" s="43"/>
      <c r="B197" s="41" t="s">
        <v>273</v>
      </c>
      <c r="C197" s="23">
        <v>2</v>
      </c>
      <c r="D197" s="24" t="s">
        <v>53</v>
      </c>
      <c r="F197" s="87">
        <v>0</v>
      </c>
      <c r="G197" s="30" t="s">
        <v>46</v>
      </c>
      <c r="H197" s="31">
        <f t="shared" si="16"/>
        <v>0</v>
      </c>
      <c r="P197" s="23"/>
    </row>
    <row r="198" spans="1:16">
      <c r="A198" s="28" t="s">
        <v>274</v>
      </c>
      <c r="B198" s="29" t="s">
        <v>275</v>
      </c>
      <c r="G198" s="30"/>
      <c r="P198" s="23"/>
    </row>
    <row r="199" spans="1:16">
      <c r="A199" s="43"/>
      <c r="B199" s="41" t="s">
        <v>276</v>
      </c>
      <c r="C199" s="23">
        <v>84</v>
      </c>
      <c r="D199" s="24" t="s">
        <v>53</v>
      </c>
      <c r="E199" s="40"/>
      <c r="F199" s="87">
        <v>0</v>
      </c>
      <c r="G199" s="30" t="s">
        <v>46</v>
      </c>
      <c r="H199" s="31">
        <f t="shared" si="16"/>
        <v>0</v>
      </c>
      <c r="P199" s="23"/>
    </row>
    <row r="200" spans="1:16">
      <c r="A200" s="28" t="s">
        <v>277</v>
      </c>
      <c r="B200" s="29" t="s">
        <v>234</v>
      </c>
      <c r="C200" s="23">
        <v>2</v>
      </c>
      <c r="D200" s="24" t="s">
        <v>53</v>
      </c>
      <c r="F200" s="87">
        <v>0</v>
      </c>
      <c r="G200" s="30" t="s">
        <v>46</v>
      </c>
      <c r="H200" s="31">
        <f t="shared" si="16"/>
        <v>0</v>
      </c>
      <c r="P200" s="23"/>
    </row>
    <row r="201" spans="1:16">
      <c r="A201" s="28" t="s">
        <v>278</v>
      </c>
      <c r="B201" s="29" t="s">
        <v>279</v>
      </c>
      <c r="C201" s="23">
        <v>50</v>
      </c>
      <c r="D201" s="24" t="s">
        <v>80</v>
      </c>
      <c r="F201" s="87">
        <v>0</v>
      </c>
      <c r="G201" s="30" t="s">
        <v>46</v>
      </c>
      <c r="H201" s="31">
        <f t="shared" si="16"/>
        <v>0</v>
      </c>
      <c r="P201" s="23"/>
    </row>
    <row r="202" spans="1:16">
      <c r="A202" s="28" t="s">
        <v>280</v>
      </c>
      <c r="B202" s="29" t="s">
        <v>281</v>
      </c>
      <c r="C202"/>
      <c r="D202"/>
      <c r="F202"/>
      <c r="G202"/>
      <c r="H202"/>
      <c r="P202" s="23"/>
    </row>
    <row r="203" spans="1:16">
      <c r="A203" s="28"/>
      <c r="B203" s="41" t="s">
        <v>282</v>
      </c>
      <c r="C203" s="42">
        <v>36</v>
      </c>
      <c r="D203" s="24" t="s">
        <v>83</v>
      </c>
      <c r="F203" s="87">
        <v>0</v>
      </c>
      <c r="G203" s="30" t="s">
        <v>46</v>
      </c>
      <c r="H203" s="31">
        <f t="shared" ref="H203" si="17">C203*F203</f>
        <v>0</v>
      </c>
      <c r="P203" s="23"/>
    </row>
    <row r="204" spans="1:16">
      <c r="A204" s="28" t="s">
        <v>283</v>
      </c>
      <c r="B204" s="29" t="s">
        <v>245</v>
      </c>
      <c r="C204" s="23">
        <v>42</v>
      </c>
      <c r="D204" s="24" t="s">
        <v>53</v>
      </c>
      <c r="F204" s="87">
        <v>0</v>
      </c>
      <c r="G204" s="30" t="s">
        <v>46</v>
      </c>
      <c r="H204" s="31">
        <f>C204*F204</f>
        <v>0</v>
      </c>
      <c r="P204" s="23"/>
    </row>
    <row r="205" spans="1:16" ht="7.5" customHeight="1">
      <c r="A205" s="43"/>
      <c r="B205" s="68"/>
      <c r="D205" s="39"/>
      <c r="E205" s="40"/>
      <c r="G205"/>
      <c r="H205"/>
    </row>
    <row r="206" spans="1:16">
      <c r="A206" s="60"/>
      <c r="B206" s="32" t="s">
        <v>284</v>
      </c>
      <c r="C206" s="33"/>
      <c r="D206" s="34"/>
      <c r="E206" s="35"/>
      <c r="F206" s="33"/>
      <c r="G206" s="34"/>
      <c r="H206" s="36">
        <f>SUM(H175:H204)</f>
        <v>0</v>
      </c>
    </row>
    <row r="207" spans="1:16">
      <c r="A207" s="59" t="s">
        <v>28</v>
      </c>
      <c r="B207" s="27" t="s">
        <v>29</v>
      </c>
    </row>
    <row r="208" spans="1:16">
      <c r="A208" s="28" t="s">
        <v>285</v>
      </c>
      <c r="B208" s="29" t="s">
        <v>286</v>
      </c>
    </row>
    <row r="209" spans="1:15">
      <c r="A209" s="28"/>
      <c r="B209" s="41" t="s">
        <v>287</v>
      </c>
      <c r="C209" s="23">
        <v>300</v>
      </c>
      <c r="D209" s="24" t="s">
        <v>83</v>
      </c>
      <c r="F209" s="87">
        <v>0</v>
      </c>
      <c r="G209" s="30" t="s">
        <v>46</v>
      </c>
      <c r="H209" s="31">
        <f>C209*F209</f>
        <v>0</v>
      </c>
      <c r="O209" s="23"/>
    </row>
    <row r="210" spans="1:15">
      <c r="A210" s="28" t="s">
        <v>288</v>
      </c>
      <c r="B210" s="29" t="s">
        <v>289</v>
      </c>
      <c r="C210" s="23">
        <v>9</v>
      </c>
      <c r="D210" s="24" t="s">
        <v>53</v>
      </c>
      <c r="F210" s="87">
        <v>0</v>
      </c>
      <c r="G210" s="30" t="s">
        <v>46</v>
      </c>
      <c r="H210" s="31">
        <f>C210*F210</f>
        <v>0</v>
      </c>
      <c r="O210" s="23"/>
    </row>
    <row r="211" spans="1:15">
      <c r="A211" s="28" t="s">
        <v>290</v>
      </c>
      <c r="B211" s="29" t="s">
        <v>291</v>
      </c>
      <c r="C211" s="42"/>
      <c r="G211" s="30"/>
      <c r="O211" s="23"/>
    </row>
    <row r="212" spans="1:15">
      <c r="A212" s="72"/>
      <c r="B212" s="73" t="s">
        <v>292</v>
      </c>
      <c r="C212" s="23">
        <v>900</v>
      </c>
      <c r="D212" s="24" t="s">
        <v>83</v>
      </c>
      <c r="F212" s="87">
        <v>0</v>
      </c>
      <c r="G212" s="30" t="s">
        <v>46</v>
      </c>
      <c r="H212" s="31">
        <f t="shared" ref="H212:H217" si="18">C212*F212</f>
        <v>0</v>
      </c>
      <c r="K212" s="23"/>
      <c r="O212" s="23"/>
    </row>
    <row r="213" spans="1:15">
      <c r="A213" s="72"/>
      <c r="B213" s="73" t="s">
        <v>293</v>
      </c>
      <c r="C213" s="23">
        <f>390+410</f>
        <v>800</v>
      </c>
      <c r="D213" s="24" t="s">
        <v>83</v>
      </c>
      <c r="F213" s="87">
        <v>0</v>
      </c>
      <c r="G213" s="30" t="s">
        <v>46</v>
      </c>
      <c r="H213" s="31">
        <f t="shared" si="18"/>
        <v>0</v>
      </c>
      <c r="O213" s="23"/>
    </row>
    <row r="214" spans="1:15">
      <c r="A214" s="72"/>
      <c r="B214" s="73" t="s">
        <v>294</v>
      </c>
      <c r="C214" s="23">
        <v>1650</v>
      </c>
      <c r="D214" s="24" t="s">
        <v>83</v>
      </c>
      <c r="F214" s="87">
        <v>0</v>
      </c>
      <c r="G214" s="30" t="s">
        <v>46</v>
      </c>
      <c r="H214" s="31">
        <f t="shared" si="18"/>
        <v>0</v>
      </c>
      <c r="O214" s="23"/>
    </row>
    <row r="215" spans="1:15">
      <c r="A215" s="72"/>
      <c r="B215" s="73" t="s">
        <v>295</v>
      </c>
      <c r="C215" s="23">
        <v>1150</v>
      </c>
      <c r="D215" s="24" t="s">
        <v>83</v>
      </c>
      <c r="F215" s="87">
        <v>0</v>
      </c>
      <c r="G215" s="30" t="s">
        <v>46</v>
      </c>
      <c r="H215" s="31">
        <f t="shared" si="18"/>
        <v>0</v>
      </c>
      <c r="O215" s="23"/>
    </row>
    <row r="216" spans="1:15">
      <c r="A216" s="28" t="s">
        <v>296</v>
      </c>
      <c r="B216" s="29" t="s">
        <v>297</v>
      </c>
      <c r="C216" s="23">
        <v>50</v>
      </c>
      <c r="D216" s="24" t="s">
        <v>83</v>
      </c>
      <c r="F216" s="87">
        <v>0</v>
      </c>
      <c r="G216" s="30" t="s">
        <v>46</v>
      </c>
      <c r="H216" s="31">
        <f t="shared" si="18"/>
        <v>0</v>
      </c>
      <c r="K216" s="23"/>
      <c r="O216" s="23"/>
    </row>
    <row r="217" spans="1:15">
      <c r="A217" s="28" t="s">
        <v>298</v>
      </c>
      <c r="B217" s="29" t="s">
        <v>245</v>
      </c>
      <c r="C217" s="23">
        <v>42</v>
      </c>
      <c r="D217" s="24" t="s">
        <v>53</v>
      </c>
      <c r="F217" s="87">
        <v>0</v>
      </c>
      <c r="G217" s="30" t="s">
        <v>46</v>
      </c>
      <c r="H217" s="31">
        <f t="shared" si="18"/>
        <v>0</v>
      </c>
      <c r="K217" s="23"/>
      <c r="O217" s="23"/>
    </row>
    <row r="218" spans="1:15">
      <c r="A218" s="72"/>
      <c r="B218" s="41"/>
      <c r="G218" s="30"/>
    </row>
    <row r="219" spans="1:15" ht="7.5" customHeight="1">
      <c r="A219" s="43"/>
      <c r="B219" s="68"/>
      <c r="D219" s="39"/>
      <c r="E219" s="40"/>
      <c r="G219"/>
      <c r="H219"/>
    </row>
    <row r="220" spans="1:15">
      <c r="A220" s="60"/>
      <c r="B220" s="32" t="s">
        <v>299</v>
      </c>
      <c r="C220" s="33"/>
      <c r="D220" s="34"/>
      <c r="E220" s="35"/>
      <c r="F220" s="33"/>
      <c r="G220" s="34"/>
      <c r="H220" s="36">
        <f>SUM(H209:H218)</f>
        <v>0</v>
      </c>
    </row>
    <row r="221" spans="1:15">
      <c r="A221" s="59" t="s">
        <v>30</v>
      </c>
      <c r="B221" s="27" t="s">
        <v>31</v>
      </c>
    </row>
    <row r="222" spans="1:15">
      <c r="A222" s="28" t="s">
        <v>300</v>
      </c>
      <c r="B222" s="29" t="s">
        <v>301</v>
      </c>
      <c r="C222" s="42"/>
      <c r="G222" s="30"/>
    </row>
    <row r="223" spans="1:15">
      <c r="A223" s="72"/>
      <c r="B223" s="41" t="s">
        <v>302</v>
      </c>
      <c r="C223" s="23">
        <v>4400</v>
      </c>
      <c r="D223" s="24" t="s">
        <v>83</v>
      </c>
      <c r="F223" s="87">
        <v>0</v>
      </c>
      <c r="G223" s="30" t="s">
        <v>46</v>
      </c>
      <c r="H223" s="31">
        <f>C223*F223</f>
        <v>0</v>
      </c>
      <c r="N223" s="23"/>
    </row>
    <row r="224" spans="1:15">
      <c r="A224" s="72"/>
      <c r="B224" s="41" t="s">
        <v>303</v>
      </c>
      <c r="C224" s="23">
        <v>60</v>
      </c>
      <c r="D224" s="24" t="s">
        <v>83</v>
      </c>
      <c r="F224" s="87">
        <v>0</v>
      </c>
      <c r="G224" s="30" t="s">
        <v>46</v>
      </c>
      <c r="H224" s="31">
        <f>C224*F224</f>
        <v>0</v>
      </c>
      <c r="N224" s="23"/>
    </row>
    <row r="225" spans="1:14">
      <c r="A225" s="28" t="s">
        <v>304</v>
      </c>
      <c r="B225" s="29" t="s">
        <v>305</v>
      </c>
      <c r="C225" s="42"/>
      <c r="G225" s="30"/>
      <c r="N225" s="23"/>
    </row>
    <row r="226" spans="1:14">
      <c r="A226" s="72"/>
      <c r="B226" s="41" t="s">
        <v>306</v>
      </c>
      <c r="F226" s="57"/>
      <c r="G226" s="30"/>
      <c r="N226" s="23"/>
    </row>
    <row r="227" spans="1:14">
      <c r="A227" s="28" t="s">
        <v>307</v>
      </c>
      <c r="B227" s="29" t="s">
        <v>291</v>
      </c>
      <c r="C227" s="42"/>
      <c r="F227" s="57"/>
      <c r="G227" s="30"/>
      <c r="N227" s="23"/>
    </row>
    <row r="228" spans="1:14">
      <c r="A228" s="28" t="s">
        <v>308</v>
      </c>
      <c r="B228" s="29" t="s">
        <v>309</v>
      </c>
      <c r="C228" s="42"/>
      <c r="F228" s="57"/>
      <c r="G228" s="30"/>
      <c r="N228" s="23"/>
    </row>
    <row r="229" spans="1:14">
      <c r="B229" s="41" t="s">
        <v>310</v>
      </c>
      <c r="C229" s="23">
        <v>4400</v>
      </c>
      <c r="D229" s="24" t="s">
        <v>83</v>
      </c>
      <c r="F229" s="87">
        <v>0</v>
      </c>
      <c r="G229" s="30" t="s">
        <v>46</v>
      </c>
      <c r="H229" s="31">
        <f>C229*F229</f>
        <v>0</v>
      </c>
      <c r="N229" s="23"/>
    </row>
    <row r="230" spans="1:14">
      <c r="A230" s="28" t="s">
        <v>311</v>
      </c>
      <c r="B230" s="29" t="s">
        <v>312</v>
      </c>
      <c r="C230" s="42"/>
      <c r="F230" s="57"/>
      <c r="G230" s="30"/>
      <c r="N230" s="23"/>
    </row>
    <row r="231" spans="1:14">
      <c r="B231" s="41" t="s">
        <v>313</v>
      </c>
      <c r="C231" s="23">
        <v>4900</v>
      </c>
      <c r="D231" s="24" t="s">
        <v>83</v>
      </c>
      <c r="F231" s="87">
        <v>0</v>
      </c>
      <c r="G231" s="30" t="s">
        <v>46</v>
      </c>
      <c r="H231" s="31">
        <f>C231*F231</f>
        <v>0</v>
      </c>
      <c r="N231" s="23"/>
    </row>
    <row r="232" spans="1:14">
      <c r="A232" s="28" t="s">
        <v>314</v>
      </c>
      <c r="B232" s="29" t="s">
        <v>315</v>
      </c>
      <c r="F232" s="57"/>
      <c r="G232" s="30"/>
      <c r="N232" s="23"/>
    </row>
    <row r="233" spans="1:14">
      <c r="A233" s="72"/>
      <c r="B233" s="41" t="s">
        <v>316</v>
      </c>
      <c r="C233" s="23">
        <v>4</v>
      </c>
      <c r="D233" s="24" t="s">
        <v>53</v>
      </c>
      <c r="F233" s="87">
        <v>0</v>
      </c>
      <c r="G233" s="30" t="s">
        <v>46</v>
      </c>
      <c r="H233" s="31">
        <f>C233*F233</f>
        <v>0</v>
      </c>
      <c r="N233" s="23"/>
    </row>
    <row r="234" spans="1:14">
      <c r="A234" s="28" t="s">
        <v>317</v>
      </c>
      <c r="B234" s="29" t="s">
        <v>318</v>
      </c>
      <c r="C234" s="42"/>
      <c r="F234" s="57"/>
      <c r="G234" s="30"/>
      <c r="N234" s="23"/>
    </row>
    <row r="235" spans="1:14">
      <c r="A235" s="72"/>
      <c r="B235" s="21" t="s">
        <v>319</v>
      </c>
      <c r="C235" s="23">
        <v>100</v>
      </c>
      <c r="D235" s="24" t="s">
        <v>83</v>
      </c>
      <c r="F235" s="87">
        <v>0</v>
      </c>
      <c r="G235" s="30" t="s">
        <v>46</v>
      </c>
      <c r="H235" s="31">
        <f>C235*F235</f>
        <v>0</v>
      </c>
      <c r="N235" s="23"/>
    </row>
    <row r="236" spans="1:14">
      <c r="A236" s="28" t="s">
        <v>320</v>
      </c>
      <c r="B236" s="29" t="s">
        <v>321</v>
      </c>
      <c r="C236" s="42"/>
      <c r="F236" s="57"/>
      <c r="G236" s="30"/>
      <c r="N236" s="23"/>
    </row>
    <row r="237" spans="1:14">
      <c r="A237" s="28"/>
      <c r="B237" s="21" t="s">
        <v>322</v>
      </c>
      <c r="C237" s="42">
        <v>1</v>
      </c>
      <c r="D237" s="24" t="s">
        <v>53</v>
      </c>
      <c r="F237" s="87">
        <v>0</v>
      </c>
      <c r="G237" s="30" t="s">
        <v>46</v>
      </c>
      <c r="H237" s="31">
        <f>C237*F237</f>
        <v>0</v>
      </c>
      <c r="N237" s="23"/>
    </row>
    <row r="238" spans="1:14">
      <c r="A238" s="72"/>
      <c r="B238" s="21" t="s">
        <v>323</v>
      </c>
      <c r="C238" s="23">
        <v>1</v>
      </c>
      <c r="D238" s="24" t="s">
        <v>53</v>
      </c>
      <c r="F238" s="87">
        <v>0</v>
      </c>
      <c r="G238" s="30" t="s">
        <v>46</v>
      </c>
      <c r="H238" s="31">
        <f>C238*F238</f>
        <v>0</v>
      </c>
      <c r="N238" s="23"/>
    </row>
    <row r="239" spans="1:14">
      <c r="A239" s="28" t="s">
        <v>324</v>
      </c>
      <c r="B239" s="29" t="s">
        <v>325</v>
      </c>
      <c r="D239"/>
      <c r="F239" s="57"/>
      <c r="G239"/>
      <c r="H239"/>
      <c r="N239" s="23"/>
    </row>
    <row r="240" spans="1:14">
      <c r="A240" s="28"/>
      <c r="B240" s="41" t="s">
        <v>326</v>
      </c>
      <c r="C240" s="23">
        <v>12</v>
      </c>
      <c r="D240" s="24" t="s">
        <v>53</v>
      </c>
      <c r="F240" s="87">
        <v>0</v>
      </c>
      <c r="G240" s="30" t="s">
        <v>46</v>
      </c>
      <c r="H240" s="31">
        <f>C240*F240</f>
        <v>0</v>
      </c>
      <c r="N240" s="23"/>
    </row>
    <row r="241" spans="1:14">
      <c r="A241" s="28" t="s">
        <v>327</v>
      </c>
      <c r="B241" s="29" t="s">
        <v>328</v>
      </c>
      <c r="D241"/>
      <c r="F241" s="57"/>
      <c r="G241"/>
      <c r="H241"/>
      <c r="N241" s="23"/>
    </row>
    <row r="242" spans="1:14">
      <c r="A242" s="28"/>
      <c r="B242" s="41" t="s">
        <v>329</v>
      </c>
      <c r="C242" s="23">
        <v>81</v>
      </c>
      <c r="D242" s="24" t="s">
        <v>53</v>
      </c>
      <c r="F242" s="87">
        <v>0</v>
      </c>
      <c r="G242" s="30" t="s">
        <v>46</v>
      </c>
      <c r="H242" s="31">
        <f>C242*F242</f>
        <v>0</v>
      </c>
      <c r="N242" s="23"/>
    </row>
    <row r="243" spans="1:14">
      <c r="A243" s="28"/>
      <c r="B243" s="41" t="s">
        <v>330</v>
      </c>
      <c r="C243" s="23">
        <v>46</v>
      </c>
      <c r="D243" s="24" t="s">
        <v>53</v>
      </c>
      <c r="F243" s="87">
        <v>0</v>
      </c>
      <c r="G243" s="30" t="s">
        <v>46</v>
      </c>
      <c r="H243" s="31">
        <f>C243*F243</f>
        <v>0</v>
      </c>
      <c r="N243" s="23"/>
    </row>
    <row r="244" spans="1:14">
      <c r="A244" s="28" t="s">
        <v>331</v>
      </c>
      <c r="B244" s="29" t="s">
        <v>332</v>
      </c>
      <c r="D244"/>
      <c r="F244" s="57"/>
      <c r="G244"/>
      <c r="H244"/>
      <c r="N244" s="23"/>
    </row>
    <row r="245" spans="1:14">
      <c r="A245" s="28"/>
      <c r="B245" s="41" t="s">
        <v>329</v>
      </c>
      <c r="C245" s="23">
        <v>81</v>
      </c>
      <c r="D245" s="24" t="s">
        <v>53</v>
      </c>
      <c r="F245" s="87">
        <v>0</v>
      </c>
      <c r="G245" s="30" t="s">
        <v>46</v>
      </c>
      <c r="H245" s="31">
        <f>C245*F245</f>
        <v>0</v>
      </c>
      <c r="K245" s="23"/>
      <c r="N245" s="23"/>
    </row>
    <row r="246" spans="1:14">
      <c r="A246" s="28"/>
      <c r="B246" s="41" t="s">
        <v>330</v>
      </c>
      <c r="C246" s="23">
        <f>46+6</f>
        <v>52</v>
      </c>
      <c r="D246" s="24" t="s">
        <v>53</v>
      </c>
      <c r="F246" s="87">
        <v>0</v>
      </c>
      <c r="G246" s="30" t="s">
        <v>46</v>
      </c>
      <c r="H246" s="31">
        <f>C246*F246</f>
        <v>0</v>
      </c>
      <c r="N246" s="23"/>
    </row>
    <row r="247" spans="1:14">
      <c r="A247" s="28" t="s">
        <v>333</v>
      </c>
      <c r="B247" s="29" t="s">
        <v>334</v>
      </c>
      <c r="D247"/>
      <c r="F247" s="57"/>
      <c r="G247"/>
      <c r="H247"/>
      <c r="N247" s="23"/>
    </row>
    <row r="248" spans="1:14">
      <c r="A248" s="28"/>
      <c r="B248" s="41" t="s">
        <v>335</v>
      </c>
      <c r="C248" s="23">
        <f>81+46</f>
        <v>127</v>
      </c>
      <c r="D248" s="24" t="s">
        <v>53</v>
      </c>
      <c r="F248" s="87">
        <v>0</v>
      </c>
      <c r="G248" s="30" t="s">
        <v>46</v>
      </c>
      <c r="H248" s="31">
        <f>C248*F248</f>
        <v>0</v>
      </c>
      <c r="N248" s="23"/>
    </row>
    <row r="249" spans="1:14">
      <c r="A249" s="28" t="s">
        <v>336</v>
      </c>
      <c r="B249" s="29" t="s">
        <v>337</v>
      </c>
      <c r="D249"/>
      <c r="F249" s="57"/>
      <c r="G249"/>
      <c r="H249"/>
      <c r="N249" s="23"/>
    </row>
    <row r="250" spans="1:14">
      <c r="A250" s="28"/>
      <c r="B250" s="41" t="s">
        <v>337</v>
      </c>
      <c r="C250" s="23">
        <v>1</v>
      </c>
      <c r="D250" s="24" t="s">
        <v>45</v>
      </c>
      <c r="F250" s="87">
        <v>0</v>
      </c>
      <c r="G250" s="30" t="s">
        <v>46</v>
      </c>
      <c r="H250" s="31">
        <f>C250*F250</f>
        <v>0</v>
      </c>
      <c r="N250" s="23"/>
    </row>
    <row r="251" spans="1:14" ht="7.5" customHeight="1">
      <c r="A251" s="43"/>
      <c r="B251" s="68"/>
      <c r="D251" s="39"/>
      <c r="E251" s="40"/>
      <c r="G251"/>
      <c r="H251"/>
    </row>
    <row r="252" spans="1:14">
      <c r="A252" s="60"/>
      <c r="B252" s="32" t="s">
        <v>299</v>
      </c>
      <c r="C252" s="33"/>
      <c r="D252" s="34"/>
      <c r="E252" s="35"/>
      <c r="F252" s="33"/>
      <c r="G252" s="34"/>
      <c r="H252" s="36">
        <f>SUM(H223:H250)</f>
        <v>0</v>
      </c>
    </row>
    <row r="253" spans="1:14">
      <c r="A253" s="59" t="s">
        <v>32</v>
      </c>
      <c r="B253" s="27" t="s">
        <v>33</v>
      </c>
    </row>
    <row r="254" spans="1:14">
      <c r="A254" s="28" t="s">
        <v>338</v>
      </c>
      <c r="B254" s="29" t="s">
        <v>339</v>
      </c>
      <c r="C254" s="57"/>
      <c r="G254" s="30"/>
    </row>
    <row r="255" spans="1:14">
      <c r="B255" s="41" t="s">
        <v>340</v>
      </c>
      <c r="C255" s="57">
        <v>1</v>
      </c>
      <c r="D255" s="24" t="s">
        <v>53</v>
      </c>
      <c r="F255" s="87">
        <v>0</v>
      </c>
      <c r="G255" s="30" t="s">
        <v>46</v>
      </c>
      <c r="H255" s="31">
        <f>C255*F255</f>
        <v>0</v>
      </c>
    </row>
    <row r="256" spans="1:14" ht="7.5" customHeight="1">
      <c r="A256" s="43"/>
      <c r="B256" s="68"/>
      <c r="D256" s="39"/>
      <c r="E256" s="40"/>
      <c r="G256"/>
      <c r="H256"/>
    </row>
    <row r="257" spans="1:17">
      <c r="A257" s="60"/>
      <c r="B257" s="32" t="s">
        <v>341</v>
      </c>
      <c r="C257" s="33"/>
      <c r="D257" s="34"/>
      <c r="E257" s="35"/>
      <c r="F257" s="33"/>
      <c r="G257" s="34"/>
      <c r="H257" s="36">
        <f>SUM(H254:H255)</f>
        <v>0</v>
      </c>
    </row>
    <row r="259" spans="1:17">
      <c r="C259"/>
      <c r="D259"/>
      <c r="F259"/>
      <c r="G259"/>
      <c r="H259"/>
    </row>
    <row r="260" spans="1:17" ht="16.5" thickBot="1">
      <c r="B260" s="74" t="s">
        <v>342</v>
      </c>
      <c r="C260" s="75"/>
      <c r="D260" s="76"/>
      <c r="E260" s="77"/>
      <c r="F260" s="75"/>
      <c r="G260" s="76"/>
      <c r="H260" s="94">
        <f>H11+H15+H32+H39+H46+H58+H71+H100+H132+H156+H172+H206+H220+H252+H257</f>
        <v>0</v>
      </c>
      <c r="L260" s="23"/>
      <c r="N260" s="78"/>
    </row>
    <row r="261" spans="1:17" ht="15.75" thickTop="1">
      <c r="C261"/>
      <c r="D261"/>
      <c r="F261"/>
      <c r="G261"/>
      <c r="H261"/>
    </row>
    <row r="262" spans="1:17" ht="15.75">
      <c r="F262" s="50"/>
      <c r="O262" s="75"/>
      <c r="P262" s="75"/>
      <c r="Q262" s="75"/>
    </row>
    <row r="263" spans="1:17">
      <c r="O263" s="79"/>
      <c r="P263" s="79"/>
    </row>
    <row r="264" spans="1:17" ht="15.75">
      <c r="O264" s="75"/>
      <c r="P264" s="75"/>
    </row>
    <row r="266" spans="1:17" ht="15.75">
      <c r="O266" s="78"/>
      <c r="P266" s="78"/>
    </row>
  </sheetData>
  <phoneticPr fontId="13" type="noConversion"/>
  <printOptions horizontalCentered="1" verticalCentered="1"/>
  <pageMargins left="0.70866141732283472" right="0.70866141732283472" top="0.86614173228346458" bottom="0.74803149606299213" header="0.31496062992125984" footer="0.31496062992125984"/>
  <pageSetup paperSize="9" scale="69" fitToHeight="0" orientation="portrait" r:id="rId1"/>
  <headerFooter>
    <oddHeader xml:space="preserve">&amp;C&amp;"-,Bold"&amp;14HESTHÚSAHVERFI KJÓAVÖLLUM&amp;"-,Regular"&amp;11
&amp;12Sunnu-, Stjörnu-, Tinnu-, Æsuvellir  og reiðstígar
&amp;"-,Italic"Gatnagerð og lagnir&amp;RTILBOÐSSKRÁ
&amp;10 </oddHeader>
    <oddFooter>&amp;C&amp;P af &amp;N</oddFooter>
  </headerFooter>
  <rowBreaks count="3" manualBreakCount="3">
    <brk id="71" max="7" man="1"/>
    <brk id="132" max="7" man="1"/>
    <brk id="19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dori</dc:creator>
  <cp:keywords/>
  <dc:description/>
  <cp:lastModifiedBy>Guest User</cp:lastModifiedBy>
  <cp:revision/>
  <dcterms:created xsi:type="dcterms:W3CDTF">2017-08-18T09:44:17Z</dcterms:created>
  <dcterms:modified xsi:type="dcterms:W3CDTF">2022-06-21T09:21:57Z</dcterms:modified>
  <cp:category/>
  <cp:contentStatus/>
</cp:coreProperties>
</file>